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DLZ\Bereiche\HR Support\Vorlagen\Vorlagen Zeiterfassung\2025\"/>
    </mc:Choice>
  </mc:AlternateContent>
  <xr:revisionPtr revIDLastSave="0" documentId="13_ncr:1_{68505DDF-EF27-4739-9EB3-AB320A8EDF90}" xr6:coauthVersionLast="47" xr6:coauthVersionMax="47" xr10:uidLastSave="{00000000-0000-0000-0000-000000000000}"/>
  <workbookProtection lockStructure="1"/>
  <bookViews>
    <workbookView xWindow="28680" yWindow="-120" windowWidth="29040" windowHeight="15840" tabRatio="869" activeTab="1" xr2:uid="{00000000-000D-0000-FFFF-FFFF00000000}"/>
  </bookViews>
  <sheets>
    <sheet name="Bitte lesen" sheetId="13" r:id="rId1"/>
    <sheet name="Bestimmungen" sheetId="33" r:id="rId2"/>
    <sheet name="Januar" sheetId="17" r:id="rId3"/>
    <sheet name="Februar" sheetId="19" r:id="rId4"/>
    <sheet name="März" sheetId="20" r:id="rId5"/>
    <sheet name="April" sheetId="21" r:id="rId6"/>
    <sheet name="Mai" sheetId="22" r:id="rId7"/>
    <sheet name="Juni" sheetId="23" r:id="rId8"/>
    <sheet name="Juli" sheetId="24" r:id="rId9"/>
    <sheet name="August" sheetId="25" r:id="rId10"/>
    <sheet name="September" sheetId="26" r:id="rId11"/>
    <sheet name="Oktober" sheetId="27" r:id="rId12"/>
    <sheet name="November" sheetId="32" r:id="rId13"/>
    <sheet name="Dezember" sheetId="31" r:id="rId14"/>
    <sheet name="GLAZ-Codes" sheetId="34" r:id="rId15"/>
    <sheet name="Steuertabelle" sheetId="14" state="hidden" r:id="rId16"/>
    <sheet name="allgmein" sheetId="15" state="hidden" r:id="rId17"/>
  </sheets>
  <definedNames>
    <definedName name="\L">#REF!</definedName>
    <definedName name="\M">#REF!</definedName>
    <definedName name="\N">#REF!</definedName>
    <definedName name="\Q">#REF!</definedName>
    <definedName name="\S">#REF!</definedName>
    <definedName name="__123Graph_A" localSheetId="5" hidden="1">#REF!</definedName>
    <definedName name="__123Graph_A" localSheetId="9" hidden="1">#REF!</definedName>
    <definedName name="__123Graph_A" localSheetId="13" hidden="1">#REF!</definedName>
    <definedName name="__123Graph_A" localSheetId="3" hidden="1">#REF!</definedName>
    <definedName name="__123Graph_A" localSheetId="2" hidden="1">#REF!</definedName>
    <definedName name="__123Graph_A" localSheetId="8" hidden="1">#REF!</definedName>
    <definedName name="__123Graph_A" localSheetId="7" hidden="1">#REF!</definedName>
    <definedName name="__123Graph_A" localSheetId="6" hidden="1">#REF!</definedName>
    <definedName name="__123Graph_A" localSheetId="4" hidden="1">#REF!</definedName>
    <definedName name="__123Graph_A" localSheetId="12" hidden="1">#REF!</definedName>
    <definedName name="__123Graph_A" localSheetId="11" hidden="1">#REF!</definedName>
    <definedName name="__123Graph_A" localSheetId="10" hidden="1">#REF!</definedName>
    <definedName name="__123Graph_A" hidden="1">#REF!</definedName>
    <definedName name="__123Graph_B" localSheetId="5" hidden="1">#REF!</definedName>
    <definedName name="__123Graph_B" localSheetId="9" hidden="1">#REF!</definedName>
    <definedName name="__123Graph_B" localSheetId="13" hidden="1">#REF!</definedName>
    <definedName name="__123Graph_B" localSheetId="3" hidden="1">#REF!</definedName>
    <definedName name="__123Graph_B" localSheetId="2" hidden="1">#REF!</definedName>
    <definedName name="__123Graph_B" localSheetId="8" hidden="1">#REF!</definedName>
    <definedName name="__123Graph_B" localSheetId="7" hidden="1">#REF!</definedName>
    <definedName name="__123Graph_B" localSheetId="6" hidden="1">#REF!</definedName>
    <definedName name="__123Graph_B" localSheetId="4" hidden="1">#REF!</definedName>
    <definedName name="__123Graph_B" localSheetId="12" hidden="1">#REF!</definedName>
    <definedName name="__123Graph_B" localSheetId="11" hidden="1">#REF!</definedName>
    <definedName name="__123Graph_B" localSheetId="10" hidden="1">#REF!</definedName>
    <definedName name="__123Graph_B" hidden="1">#REF!</definedName>
    <definedName name="__123Graph_C" localSheetId="5" hidden="1">#REF!</definedName>
    <definedName name="__123Graph_C" localSheetId="9" hidden="1">#REF!</definedName>
    <definedName name="__123Graph_C" localSheetId="13" hidden="1">#REF!</definedName>
    <definedName name="__123Graph_C" localSheetId="3" hidden="1">#REF!</definedName>
    <definedName name="__123Graph_C" localSheetId="2" hidden="1">#REF!</definedName>
    <definedName name="__123Graph_C" localSheetId="8" hidden="1">#REF!</definedName>
    <definedName name="__123Graph_C" localSheetId="7" hidden="1">#REF!</definedName>
    <definedName name="__123Graph_C" localSheetId="6" hidden="1">#REF!</definedName>
    <definedName name="__123Graph_C" localSheetId="4" hidden="1">#REF!</definedName>
    <definedName name="__123Graph_C" localSheetId="12" hidden="1">#REF!</definedName>
    <definedName name="__123Graph_C" localSheetId="11" hidden="1">#REF!</definedName>
    <definedName name="__123Graph_C" localSheetId="10" hidden="1">#REF!</definedName>
    <definedName name="__123Graph_C" hidden="1">#REF!</definedName>
    <definedName name="__123Graph_D" localSheetId="5" hidden="1">#REF!</definedName>
    <definedName name="__123Graph_D" localSheetId="9" hidden="1">#REF!</definedName>
    <definedName name="__123Graph_D" localSheetId="13" hidden="1">#REF!</definedName>
    <definedName name="__123Graph_D" localSheetId="3" hidden="1">#REF!</definedName>
    <definedName name="__123Graph_D" localSheetId="2" hidden="1">#REF!</definedName>
    <definedName name="__123Graph_D" localSheetId="8" hidden="1">#REF!</definedName>
    <definedName name="__123Graph_D" localSheetId="7" hidden="1">#REF!</definedName>
    <definedName name="__123Graph_D" localSheetId="6" hidden="1">#REF!</definedName>
    <definedName name="__123Graph_D" localSheetId="4" hidden="1">#REF!</definedName>
    <definedName name="__123Graph_D" localSheetId="12" hidden="1">#REF!</definedName>
    <definedName name="__123Graph_D" localSheetId="11" hidden="1">#REF!</definedName>
    <definedName name="__123Graph_D" localSheetId="10" hidden="1">#REF!</definedName>
    <definedName name="__123Graph_D" hidden="1">#REF!</definedName>
    <definedName name="__123Graph_E" localSheetId="5" hidden="1">#REF!</definedName>
    <definedName name="__123Graph_E" localSheetId="9" hidden="1">#REF!</definedName>
    <definedName name="__123Graph_E" localSheetId="13" hidden="1">#REF!</definedName>
    <definedName name="__123Graph_E" localSheetId="3" hidden="1">#REF!</definedName>
    <definedName name="__123Graph_E" localSheetId="2" hidden="1">#REF!</definedName>
    <definedName name="__123Graph_E" localSheetId="8" hidden="1">#REF!</definedName>
    <definedName name="__123Graph_E" localSheetId="7" hidden="1">#REF!</definedName>
    <definedName name="__123Graph_E" localSheetId="6" hidden="1">#REF!</definedName>
    <definedName name="__123Graph_E" localSheetId="4" hidden="1">#REF!</definedName>
    <definedName name="__123Graph_E" localSheetId="12" hidden="1">#REF!</definedName>
    <definedName name="__123Graph_E" localSheetId="11" hidden="1">#REF!</definedName>
    <definedName name="__123Graph_E" localSheetId="10" hidden="1">#REF!</definedName>
    <definedName name="__123Graph_E" hidden="1">#REF!</definedName>
    <definedName name="__123Graph_F" localSheetId="5" hidden="1">#REF!</definedName>
    <definedName name="__123Graph_F" localSheetId="9" hidden="1">#REF!</definedName>
    <definedName name="__123Graph_F" localSheetId="13" hidden="1">#REF!</definedName>
    <definedName name="__123Graph_F" localSheetId="3" hidden="1">#REF!</definedName>
    <definedName name="__123Graph_F" localSheetId="2" hidden="1">#REF!</definedName>
    <definedName name="__123Graph_F" localSheetId="8" hidden="1">#REF!</definedName>
    <definedName name="__123Graph_F" localSheetId="7" hidden="1">#REF!</definedName>
    <definedName name="__123Graph_F" localSheetId="6" hidden="1">#REF!</definedName>
    <definedName name="__123Graph_F" localSheetId="4" hidden="1">#REF!</definedName>
    <definedName name="__123Graph_F" localSheetId="12" hidden="1">#REF!</definedName>
    <definedName name="__123Graph_F" localSheetId="11" hidden="1">#REF!</definedName>
    <definedName name="__123Graph_F" localSheetId="10" hidden="1">#REF!</definedName>
    <definedName name="__123Graph_F" hidden="1">#REF!</definedName>
    <definedName name="__123Graph_X" localSheetId="5" hidden="1">#REF!</definedName>
    <definedName name="__123Graph_X" localSheetId="9" hidden="1">#REF!</definedName>
    <definedName name="__123Graph_X" localSheetId="13" hidden="1">#REF!</definedName>
    <definedName name="__123Graph_X" localSheetId="3" hidden="1">#REF!</definedName>
    <definedName name="__123Graph_X" localSheetId="2" hidden="1">#REF!</definedName>
    <definedName name="__123Graph_X" localSheetId="8" hidden="1">#REF!</definedName>
    <definedName name="__123Graph_X" localSheetId="7" hidden="1">#REF!</definedName>
    <definedName name="__123Graph_X" localSheetId="6" hidden="1">#REF!</definedName>
    <definedName name="__123Graph_X" localSheetId="4" hidden="1">#REF!</definedName>
    <definedName name="__123Graph_X" localSheetId="12" hidden="1">#REF!</definedName>
    <definedName name="__123Graph_X" localSheetId="11" hidden="1">#REF!</definedName>
    <definedName name="__123Graph_X" localSheetId="10" hidden="1">#REF!</definedName>
    <definedName name="__123Graph_X" hidden="1">#REF!</definedName>
    <definedName name="_Fill" hidden="1">#REF!</definedName>
    <definedName name="DRUCK">#REF!</definedName>
    <definedName name="_xlnm.Print_Area" localSheetId="5">April!$A$1:$V$45</definedName>
    <definedName name="_xlnm.Print_Area" localSheetId="9">August!$A$1:$V$45</definedName>
    <definedName name="_xlnm.Print_Area" localSheetId="0">'Bitte lesen'!$A$1:$L$23</definedName>
    <definedName name="_xlnm.Print_Area" localSheetId="13">Dezember!$A$1:$V$45</definedName>
    <definedName name="_xlnm.Print_Area" localSheetId="3">Februar!$A$1:$V$45</definedName>
    <definedName name="_xlnm.Print_Area" localSheetId="2">Januar!$A$1:$V$45</definedName>
    <definedName name="_xlnm.Print_Area" localSheetId="8">Juli!$A$1:$V$45</definedName>
    <definedName name="_xlnm.Print_Area" localSheetId="7">Juni!$A$1:$V$45</definedName>
    <definedName name="_xlnm.Print_Area" localSheetId="6">Mai!$A$1:$V$45</definedName>
    <definedName name="_xlnm.Print_Area" localSheetId="4">März!$A$1:$V$45</definedName>
    <definedName name="_xlnm.Print_Area" localSheetId="12">November!$A$1:$V$45</definedName>
    <definedName name="_xlnm.Print_Area" localSheetId="11">Oktober!$A$1:$V$45</definedName>
    <definedName name="_xlnm.Print_Area" localSheetId="10">September!$A$1:$V$45</definedName>
    <definedName name="G">#REF!</definedName>
    <definedName name="iv">#REF!</definedName>
    <definedName name="L">#REF!</definedName>
    <definedName name="LÖNM">#REF!</definedName>
    <definedName name="LÖVM">#REF!</definedName>
    <definedName name="MENU">#REF!</definedName>
    <definedName name="NM">#REF!</definedName>
    <definedName name="Steuertabelle">Steuertabelle!$A$2:$C$15</definedName>
    <definedName name="V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7" l="1"/>
  <c r="E44" i="19" l="1"/>
  <c r="A4" i="31" l="1"/>
  <c r="A4" i="32"/>
  <c r="A4" i="27"/>
  <c r="A4" i="26"/>
  <c r="A4" i="25"/>
  <c r="A4" i="24"/>
  <c r="A4" i="23"/>
  <c r="A4" i="22"/>
  <c r="A4" i="21"/>
  <c r="A4" i="20"/>
  <c r="A4" i="19"/>
  <c r="A4" i="17"/>
  <c r="V40" i="17" l="1"/>
  <c r="V7" i="19" s="1"/>
  <c r="V40" i="19" s="1"/>
  <c r="E44" i="20" l="1"/>
  <c r="E44" i="21" s="1"/>
  <c r="E44" i="22" s="1"/>
  <c r="E44" i="23" s="1"/>
  <c r="E44" i="24" s="1"/>
  <c r="E44" i="25" s="1"/>
  <c r="E44" i="26" s="1"/>
  <c r="E44" i="27" s="1"/>
  <c r="E44" i="32" s="1"/>
  <c r="E44" i="31" s="1"/>
  <c r="W9" i="17"/>
  <c r="A9" i="17" s="1"/>
  <c r="K12" i="17" l="1"/>
  <c r="K9" i="31" l="1"/>
  <c r="K10" i="31"/>
  <c r="K11" i="31"/>
  <c r="K12" i="31"/>
  <c r="K9" i="32"/>
  <c r="K10" i="32"/>
  <c r="K9" i="27"/>
  <c r="K10" i="27"/>
  <c r="K9" i="26"/>
  <c r="K9" i="25"/>
  <c r="K10" i="25"/>
  <c r="K11" i="25"/>
  <c r="K12" i="25"/>
  <c r="K9" i="24"/>
  <c r="K10" i="24"/>
  <c r="K11" i="24"/>
  <c r="K9" i="23"/>
  <c r="K9" i="22"/>
  <c r="K10" i="22"/>
  <c r="K9" i="21"/>
  <c r="K10" i="21"/>
  <c r="K11" i="21"/>
  <c r="K9" i="20"/>
  <c r="K9" i="19"/>
  <c r="K10" i="19"/>
  <c r="K9" i="17"/>
  <c r="K10" i="17"/>
  <c r="K11" i="17"/>
  <c r="E9" i="17"/>
  <c r="H9" i="17"/>
  <c r="E12" i="17"/>
  <c r="E13" i="17"/>
  <c r="L2" i="19"/>
  <c r="L2" i="20" s="1"/>
  <c r="L2" i="21" s="1"/>
  <c r="L2" i="22" s="1"/>
  <c r="L2" i="23" s="1"/>
  <c r="L2" i="24" s="1"/>
  <c r="L2" i="25" s="1"/>
  <c r="L2" i="26" s="1"/>
  <c r="L2" i="27" s="1"/>
  <c r="L2" i="32" s="1"/>
  <c r="L2" i="31" s="1"/>
  <c r="Q2" i="19"/>
  <c r="Q2" i="20" s="1"/>
  <c r="Q2" i="21" s="1"/>
  <c r="Q2" i="22" s="1"/>
  <c r="Q2" i="23" s="1"/>
  <c r="Q2" i="24" s="1"/>
  <c r="Q2" i="25" s="1"/>
  <c r="Q2" i="26" s="1"/>
  <c r="Q2" i="27" s="1"/>
  <c r="Q2" i="32" s="1"/>
  <c r="Q2" i="31" s="1"/>
  <c r="G2" i="19"/>
  <c r="G2" i="20" s="1"/>
  <c r="G2" i="21" s="1"/>
  <c r="G2" i="22" s="1"/>
  <c r="G2" i="23" s="1"/>
  <c r="G2" i="24" s="1"/>
  <c r="G2" i="25" s="1"/>
  <c r="G2" i="26" s="1"/>
  <c r="G2" i="27" s="1"/>
  <c r="G2" i="32" s="1"/>
  <c r="G2" i="31" s="1"/>
  <c r="W39" i="32"/>
  <c r="A39" i="32" s="1"/>
  <c r="K39" i="32"/>
  <c r="H39" i="32"/>
  <c r="E39" i="32"/>
  <c r="W38" i="32"/>
  <c r="A38" i="32" s="1"/>
  <c r="K38" i="32"/>
  <c r="H38" i="32"/>
  <c r="E38" i="32"/>
  <c r="W37" i="32"/>
  <c r="A37" i="32" s="1"/>
  <c r="K37" i="32"/>
  <c r="H37" i="32"/>
  <c r="E37" i="32"/>
  <c r="W36" i="32"/>
  <c r="A36" i="32" s="1"/>
  <c r="K36" i="32"/>
  <c r="H36" i="32"/>
  <c r="E36" i="32"/>
  <c r="W35" i="32"/>
  <c r="A35" i="32" s="1"/>
  <c r="K35" i="32"/>
  <c r="H35" i="32"/>
  <c r="E35" i="32"/>
  <c r="W34" i="32"/>
  <c r="A34" i="32" s="1"/>
  <c r="K34" i="32"/>
  <c r="H34" i="32"/>
  <c r="E34" i="32"/>
  <c r="W33" i="32"/>
  <c r="A33" i="32" s="1"/>
  <c r="M33" i="32" s="1"/>
  <c r="K33" i="32"/>
  <c r="H33" i="32"/>
  <c r="E33" i="32"/>
  <c r="W32" i="32"/>
  <c r="A32" i="32" s="1"/>
  <c r="M32" i="32" s="1"/>
  <c r="K32" i="32"/>
  <c r="H32" i="32"/>
  <c r="E32" i="32"/>
  <c r="W31" i="32"/>
  <c r="A31" i="32" s="1"/>
  <c r="K31" i="32"/>
  <c r="H31" i="32"/>
  <c r="E31" i="32"/>
  <c r="W30" i="32"/>
  <c r="A30" i="32" s="1"/>
  <c r="K30" i="32"/>
  <c r="H30" i="32"/>
  <c r="E30" i="32"/>
  <c r="W29" i="32"/>
  <c r="A29" i="32" s="1"/>
  <c r="K29" i="32"/>
  <c r="H29" i="32"/>
  <c r="E29" i="32"/>
  <c r="W28" i="32"/>
  <c r="A28" i="32" s="1"/>
  <c r="K28" i="32"/>
  <c r="H28" i="32"/>
  <c r="E28" i="32"/>
  <c r="W27" i="32"/>
  <c r="A27" i="32" s="1"/>
  <c r="K27" i="32"/>
  <c r="H27" i="32"/>
  <c r="E27" i="32"/>
  <c r="W26" i="32"/>
  <c r="A26" i="32" s="1"/>
  <c r="M26" i="32" s="1"/>
  <c r="K26" i="32"/>
  <c r="H26" i="32"/>
  <c r="E26" i="32"/>
  <c r="W25" i="32"/>
  <c r="A25" i="32" s="1"/>
  <c r="K25" i="32"/>
  <c r="H25" i="32"/>
  <c r="E25" i="32"/>
  <c r="W24" i="32"/>
  <c r="A24" i="32" s="1"/>
  <c r="K24" i="32"/>
  <c r="H24" i="32"/>
  <c r="E24" i="32"/>
  <c r="W23" i="32"/>
  <c r="A23" i="32" s="1"/>
  <c r="K23" i="32"/>
  <c r="H23" i="32"/>
  <c r="E23" i="32"/>
  <c r="W22" i="32"/>
  <c r="A22" i="32" s="1"/>
  <c r="K22" i="32"/>
  <c r="H22" i="32"/>
  <c r="E22" i="32"/>
  <c r="W21" i="32"/>
  <c r="A21" i="32" s="1"/>
  <c r="K21" i="32"/>
  <c r="H21" i="32"/>
  <c r="E21" i="32"/>
  <c r="W20" i="32"/>
  <c r="A20" i="32" s="1"/>
  <c r="K20" i="32"/>
  <c r="H20" i="32"/>
  <c r="E20" i="32"/>
  <c r="W19" i="32"/>
  <c r="A19" i="32" s="1"/>
  <c r="M19" i="32" s="1"/>
  <c r="K19" i="32"/>
  <c r="H19" i="32"/>
  <c r="E19" i="32"/>
  <c r="W18" i="32"/>
  <c r="A18" i="32" s="1"/>
  <c r="K18" i="32"/>
  <c r="H18" i="32"/>
  <c r="E18" i="32"/>
  <c r="W17" i="32"/>
  <c r="A17" i="32" s="1"/>
  <c r="K17" i="32"/>
  <c r="H17" i="32"/>
  <c r="E17" i="32"/>
  <c r="W16" i="32"/>
  <c r="A16" i="32" s="1"/>
  <c r="K16" i="32"/>
  <c r="H16" i="32"/>
  <c r="E16" i="32"/>
  <c r="W15" i="32"/>
  <c r="A15" i="32" s="1"/>
  <c r="K15" i="32"/>
  <c r="H15" i="32"/>
  <c r="E15" i="32"/>
  <c r="W14" i="32"/>
  <c r="A14" i="32" s="1"/>
  <c r="K14" i="32"/>
  <c r="H14" i="32"/>
  <c r="E14" i="32"/>
  <c r="W13" i="32"/>
  <c r="A13" i="32" s="1"/>
  <c r="K13" i="32"/>
  <c r="H13" i="32"/>
  <c r="E13" i="32"/>
  <c r="W12" i="32"/>
  <c r="A12" i="32" s="1"/>
  <c r="K12" i="32"/>
  <c r="H12" i="32"/>
  <c r="E12" i="32"/>
  <c r="W11" i="32"/>
  <c r="A11" i="32" s="1"/>
  <c r="M11" i="32" s="1"/>
  <c r="K11" i="32"/>
  <c r="H11" i="32"/>
  <c r="E11" i="32"/>
  <c r="W10" i="32"/>
  <c r="A10" i="32" s="1"/>
  <c r="H10" i="32"/>
  <c r="E10" i="32"/>
  <c r="W9" i="32"/>
  <c r="A9" i="32" s="1"/>
  <c r="H9" i="32"/>
  <c r="E9" i="32"/>
  <c r="H6" i="32"/>
  <c r="K6" i="32" s="1"/>
  <c r="G6" i="32"/>
  <c r="J6" i="32" s="1"/>
  <c r="F6" i="32"/>
  <c r="I6" i="32" s="1"/>
  <c r="W39" i="31"/>
  <c r="A39" i="31" s="1"/>
  <c r="K39" i="31"/>
  <c r="H39" i="31"/>
  <c r="E39" i="31"/>
  <c r="W38" i="31"/>
  <c r="A38" i="31" s="1"/>
  <c r="M38" i="31" s="1"/>
  <c r="K38" i="31"/>
  <c r="H38" i="31"/>
  <c r="E38" i="31"/>
  <c r="W37" i="31"/>
  <c r="A37" i="31" s="1"/>
  <c r="K37" i="31"/>
  <c r="H37" i="31"/>
  <c r="E37" i="31"/>
  <c r="W36" i="31"/>
  <c r="A36" i="31" s="1"/>
  <c r="M36" i="31" s="1"/>
  <c r="K36" i="31"/>
  <c r="H36" i="31"/>
  <c r="E36" i="31"/>
  <c r="W35" i="31"/>
  <c r="A35" i="31" s="1"/>
  <c r="K35" i="31"/>
  <c r="H35" i="31"/>
  <c r="E35" i="31"/>
  <c r="W34" i="31"/>
  <c r="A34" i="31" s="1"/>
  <c r="M34" i="31" s="1"/>
  <c r="K34" i="31"/>
  <c r="H34" i="31"/>
  <c r="E34" i="31"/>
  <c r="W33" i="31"/>
  <c r="A33" i="31" s="1"/>
  <c r="K33" i="31"/>
  <c r="H33" i="31"/>
  <c r="E33" i="31"/>
  <c r="W32" i="31"/>
  <c r="A32" i="31" s="1"/>
  <c r="M32" i="31" s="1"/>
  <c r="K32" i="31"/>
  <c r="H32" i="31"/>
  <c r="E32" i="31"/>
  <c r="W31" i="31"/>
  <c r="A31" i="31" s="1"/>
  <c r="M31" i="31" s="1"/>
  <c r="K31" i="31"/>
  <c r="H31" i="31"/>
  <c r="E31" i="31"/>
  <c r="W30" i="31"/>
  <c r="A30" i="31" s="1"/>
  <c r="M30" i="31" s="1"/>
  <c r="K30" i="31"/>
  <c r="H30" i="31"/>
  <c r="E30" i="31"/>
  <c r="W29" i="31"/>
  <c r="A29" i="31" s="1"/>
  <c r="K29" i="31"/>
  <c r="H29" i="31"/>
  <c r="E29" i="31"/>
  <c r="W28" i="31"/>
  <c r="A28" i="31" s="1"/>
  <c r="M28" i="31" s="1"/>
  <c r="K28" i="31"/>
  <c r="H28" i="31"/>
  <c r="E28" i="31"/>
  <c r="W27" i="31"/>
  <c r="A27" i="31" s="1"/>
  <c r="M27" i="31" s="1"/>
  <c r="K27" i="31"/>
  <c r="H27" i="31"/>
  <c r="E27" i="31"/>
  <c r="W26" i="31"/>
  <c r="A26" i="31" s="1"/>
  <c r="M26" i="31" s="1"/>
  <c r="K26" i="31"/>
  <c r="H26" i="31"/>
  <c r="E26" i="31"/>
  <c r="W25" i="31"/>
  <c r="A25" i="31" s="1"/>
  <c r="K25" i="31"/>
  <c r="H25" i="31"/>
  <c r="E25" i="31"/>
  <c r="W24" i="31"/>
  <c r="A24" i="31" s="1"/>
  <c r="M24" i="31" s="1"/>
  <c r="K24" i="31"/>
  <c r="H24" i="31"/>
  <c r="E24" i="31"/>
  <c r="W23" i="31"/>
  <c r="A23" i="31" s="1"/>
  <c r="M23" i="31" s="1"/>
  <c r="K23" i="31"/>
  <c r="H23" i="31"/>
  <c r="E23" i="31"/>
  <c r="W22" i="31"/>
  <c r="A22" i="31" s="1"/>
  <c r="M22" i="31" s="1"/>
  <c r="K22" i="31"/>
  <c r="H22" i="31"/>
  <c r="E22" i="31"/>
  <c r="W21" i="31"/>
  <c r="A21" i="31" s="1"/>
  <c r="M21" i="31" s="1"/>
  <c r="K21" i="31"/>
  <c r="H21" i="31"/>
  <c r="E21" i="31"/>
  <c r="W20" i="31"/>
  <c r="A20" i="31" s="1"/>
  <c r="K20" i="31"/>
  <c r="H20" i="31"/>
  <c r="E20" i="31"/>
  <c r="W19" i="31"/>
  <c r="A19" i="31" s="1"/>
  <c r="M19" i="31" s="1"/>
  <c r="K19" i="31"/>
  <c r="H19" i="31"/>
  <c r="E19" i="31"/>
  <c r="W18" i="31"/>
  <c r="A18" i="31" s="1"/>
  <c r="K18" i="31"/>
  <c r="H18" i="31"/>
  <c r="E18" i="31"/>
  <c r="W17" i="31"/>
  <c r="A17" i="31" s="1"/>
  <c r="M17" i="31" s="1"/>
  <c r="K17" i="31"/>
  <c r="H17" i="31"/>
  <c r="E17" i="31"/>
  <c r="W16" i="31"/>
  <c r="A16" i="31" s="1"/>
  <c r="K16" i="31"/>
  <c r="H16" i="31"/>
  <c r="E16" i="31"/>
  <c r="W15" i="31"/>
  <c r="A15" i="31" s="1"/>
  <c r="M15" i="31" s="1"/>
  <c r="K15" i="31"/>
  <c r="H15" i="31"/>
  <c r="E15" i="31"/>
  <c r="W14" i="31"/>
  <c r="A14" i="31" s="1"/>
  <c r="K14" i="31"/>
  <c r="H14" i="31"/>
  <c r="E14" i="31"/>
  <c r="W13" i="31"/>
  <c r="A13" i="31" s="1"/>
  <c r="M13" i="31" s="1"/>
  <c r="K13" i="31"/>
  <c r="H13" i="31"/>
  <c r="E13" i="31"/>
  <c r="W12" i="31"/>
  <c r="A12" i="31" s="1"/>
  <c r="M12" i="31" s="1"/>
  <c r="H12" i="31"/>
  <c r="E12" i="31"/>
  <c r="W11" i="31"/>
  <c r="A11" i="31" s="1"/>
  <c r="M11" i="31" s="1"/>
  <c r="H11" i="31"/>
  <c r="E11" i="31"/>
  <c r="W10" i="31"/>
  <c r="A10" i="31" s="1"/>
  <c r="M10" i="31" s="1"/>
  <c r="H10" i="31"/>
  <c r="E10" i="31"/>
  <c r="W9" i="31"/>
  <c r="A9" i="31" s="1"/>
  <c r="M9" i="31" s="1"/>
  <c r="H9" i="31"/>
  <c r="E9" i="31"/>
  <c r="H6" i="31"/>
  <c r="K6" i="31" s="1"/>
  <c r="G6" i="31"/>
  <c r="J6" i="31" s="1"/>
  <c r="F6" i="31"/>
  <c r="I6" i="31"/>
  <c r="W39" i="27"/>
  <c r="A39" i="27" s="1"/>
  <c r="M39" i="27" s="1"/>
  <c r="K39" i="27"/>
  <c r="H39" i="27"/>
  <c r="E39" i="27"/>
  <c r="W38" i="27"/>
  <c r="A38" i="27" s="1"/>
  <c r="K38" i="27"/>
  <c r="H38" i="27"/>
  <c r="E38" i="27"/>
  <c r="W37" i="27"/>
  <c r="A37" i="27" s="1"/>
  <c r="M37" i="27" s="1"/>
  <c r="K37" i="27"/>
  <c r="H37" i="27"/>
  <c r="E37" i="27"/>
  <c r="W36" i="27"/>
  <c r="A36" i="27" s="1"/>
  <c r="K36" i="27"/>
  <c r="H36" i="27"/>
  <c r="E36" i="27"/>
  <c r="W35" i="27"/>
  <c r="A35" i="27" s="1"/>
  <c r="M35" i="27" s="1"/>
  <c r="K35" i="27"/>
  <c r="H35" i="27"/>
  <c r="E35" i="27"/>
  <c r="W34" i="27"/>
  <c r="A34" i="27" s="1"/>
  <c r="K34" i="27"/>
  <c r="H34" i="27"/>
  <c r="E34" i="27"/>
  <c r="W33" i="27"/>
  <c r="A33" i="27" s="1"/>
  <c r="M33" i="27" s="1"/>
  <c r="K33" i="27"/>
  <c r="H33" i="27"/>
  <c r="E33" i="27"/>
  <c r="W32" i="27"/>
  <c r="A32" i="27" s="1"/>
  <c r="K32" i="27"/>
  <c r="H32" i="27"/>
  <c r="E32" i="27"/>
  <c r="W31" i="27"/>
  <c r="A31" i="27" s="1"/>
  <c r="M31" i="27" s="1"/>
  <c r="K31" i="27"/>
  <c r="H31" i="27"/>
  <c r="E31" i="27"/>
  <c r="W30" i="27"/>
  <c r="A30" i="27" s="1"/>
  <c r="K30" i="27"/>
  <c r="H30" i="27"/>
  <c r="E30" i="27"/>
  <c r="W29" i="27"/>
  <c r="A29" i="27" s="1"/>
  <c r="M29" i="27" s="1"/>
  <c r="K29" i="27"/>
  <c r="H29" i="27"/>
  <c r="E29" i="27"/>
  <c r="W28" i="27"/>
  <c r="A28" i="27" s="1"/>
  <c r="K28" i="27"/>
  <c r="H28" i="27"/>
  <c r="E28" i="27"/>
  <c r="W27" i="27"/>
  <c r="A27" i="27" s="1"/>
  <c r="M27" i="27" s="1"/>
  <c r="K27" i="27"/>
  <c r="H27" i="27"/>
  <c r="E27" i="27"/>
  <c r="W26" i="27"/>
  <c r="A26" i="27" s="1"/>
  <c r="K26" i="27"/>
  <c r="H26" i="27"/>
  <c r="E26" i="27"/>
  <c r="W25" i="27"/>
  <c r="A25" i="27" s="1"/>
  <c r="K25" i="27"/>
  <c r="H25" i="27"/>
  <c r="E25" i="27"/>
  <c r="W24" i="27"/>
  <c r="A24" i="27" s="1"/>
  <c r="M24" i="27" s="1"/>
  <c r="K24" i="27"/>
  <c r="H24" i="27"/>
  <c r="E24" i="27"/>
  <c r="W23" i="27"/>
  <c r="A23" i="27" s="1"/>
  <c r="M23" i="27" s="1"/>
  <c r="K23" i="27"/>
  <c r="H23" i="27"/>
  <c r="E23" i="27"/>
  <c r="W22" i="27"/>
  <c r="A22" i="27" s="1"/>
  <c r="M22" i="27" s="1"/>
  <c r="K22" i="27"/>
  <c r="H22" i="27"/>
  <c r="E22" i="27"/>
  <c r="W21" i="27"/>
  <c r="A21" i="27" s="1"/>
  <c r="K21" i="27"/>
  <c r="H21" i="27"/>
  <c r="E21" i="27"/>
  <c r="W20" i="27"/>
  <c r="A20" i="27" s="1"/>
  <c r="M20" i="27" s="1"/>
  <c r="K20" i="27"/>
  <c r="H20" i="27"/>
  <c r="E20" i="27"/>
  <c r="W19" i="27"/>
  <c r="A19" i="27" s="1"/>
  <c r="K19" i="27"/>
  <c r="H19" i="27"/>
  <c r="E19" i="27"/>
  <c r="W18" i="27"/>
  <c r="A18" i="27" s="1"/>
  <c r="M18" i="27" s="1"/>
  <c r="K18" i="27"/>
  <c r="H18" i="27"/>
  <c r="E18" i="27"/>
  <c r="W17" i="27"/>
  <c r="A17" i="27" s="1"/>
  <c r="M17" i="27" s="1"/>
  <c r="K17" i="27"/>
  <c r="H17" i="27"/>
  <c r="E17" i="27"/>
  <c r="W16" i="27"/>
  <c r="A16" i="27" s="1"/>
  <c r="M16" i="27" s="1"/>
  <c r="K16" i="27"/>
  <c r="H16" i="27"/>
  <c r="E16" i="27"/>
  <c r="W15" i="27"/>
  <c r="A15" i="27" s="1"/>
  <c r="K15" i="27"/>
  <c r="H15" i="27"/>
  <c r="E15" i="27"/>
  <c r="W14" i="27"/>
  <c r="A14" i="27" s="1"/>
  <c r="M14" i="27" s="1"/>
  <c r="K14" i="27"/>
  <c r="H14" i="27"/>
  <c r="E14" i="27"/>
  <c r="W13" i="27"/>
  <c r="A13" i="27" s="1"/>
  <c r="M13" i="27" s="1"/>
  <c r="K13" i="27"/>
  <c r="H13" i="27"/>
  <c r="E13" i="27"/>
  <c r="W12" i="27"/>
  <c r="A12" i="27" s="1"/>
  <c r="M12" i="27" s="1"/>
  <c r="K12" i="27"/>
  <c r="H12" i="27"/>
  <c r="E12" i="27"/>
  <c r="W11" i="27"/>
  <c r="A11" i="27" s="1"/>
  <c r="K11" i="27"/>
  <c r="H11" i="27"/>
  <c r="E11" i="27"/>
  <c r="W10" i="27"/>
  <c r="A10" i="27" s="1"/>
  <c r="M10" i="27" s="1"/>
  <c r="H10" i="27"/>
  <c r="E10" i="27"/>
  <c r="W9" i="27"/>
  <c r="A9" i="27" s="1"/>
  <c r="M9" i="27" s="1"/>
  <c r="H9" i="27"/>
  <c r="E9" i="27"/>
  <c r="H6" i="27"/>
  <c r="K6" i="27" s="1"/>
  <c r="G6" i="27"/>
  <c r="J6" i="27"/>
  <c r="F6" i="27"/>
  <c r="I6" i="27" s="1"/>
  <c r="W39" i="26"/>
  <c r="A39" i="26" s="1"/>
  <c r="M39" i="26" s="1"/>
  <c r="K39" i="26"/>
  <c r="H39" i="26"/>
  <c r="E39" i="26"/>
  <c r="W38" i="26"/>
  <c r="A38" i="26" s="1"/>
  <c r="M38" i="26" s="1"/>
  <c r="K38" i="26"/>
  <c r="H38" i="26"/>
  <c r="E38" i="26"/>
  <c r="W37" i="26"/>
  <c r="A37" i="26" s="1"/>
  <c r="M37" i="26" s="1"/>
  <c r="K37" i="26"/>
  <c r="H37" i="26"/>
  <c r="E37" i="26"/>
  <c r="W36" i="26"/>
  <c r="A36" i="26" s="1"/>
  <c r="K36" i="26"/>
  <c r="H36" i="26"/>
  <c r="E36" i="26"/>
  <c r="W35" i="26"/>
  <c r="A35" i="26" s="1"/>
  <c r="M35" i="26" s="1"/>
  <c r="K35" i="26"/>
  <c r="H35" i="26"/>
  <c r="E35" i="26"/>
  <c r="W34" i="26"/>
  <c r="A34" i="26" s="1"/>
  <c r="M34" i="26" s="1"/>
  <c r="K34" i="26"/>
  <c r="H34" i="26"/>
  <c r="E34" i="26"/>
  <c r="W33" i="26"/>
  <c r="A33" i="26" s="1"/>
  <c r="M33" i="26" s="1"/>
  <c r="K33" i="26"/>
  <c r="H33" i="26"/>
  <c r="E33" i="26"/>
  <c r="W32" i="26"/>
  <c r="A32" i="26" s="1"/>
  <c r="K32" i="26"/>
  <c r="H32" i="26"/>
  <c r="E32" i="26"/>
  <c r="W31" i="26"/>
  <c r="A31" i="26" s="1"/>
  <c r="M31" i="26" s="1"/>
  <c r="K31" i="26"/>
  <c r="H31" i="26"/>
  <c r="E31" i="26"/>
  <c r="W30" i="26"/>
  <c r="A30" i="26" s="1"/>
  <c r="K30" i="26"/>
  <c r="H30" i="26"/>
  <c r="E30" i="26"/>
  <c r="W29" i="26"/>
  <c r="A29" i="26" s="1"/>
  <c r="M29" i="26" s="1"/>
  <c r="K29" i="26"/>
  <c r="H29" i="26"/>
  <c r="E29" i="26"/>
  <c r="W28" i="26"/>
  <c r="A28" i="26" s="1"/>
  <c r="M28" i="26" s="1"/>
  <c r="K28" i="26"/>
  <c r="H28" i="26"/>
  <c r="E28" i="26"/>
  <c r="W27" i="26"/>
  <c r="A27" i="26" s="1"/>
  <c r="K27" i="26"/>
  <c r="H27" i="26"/>
  <c r="E27" i="26"/>
  <c r="W26" i="26"/>
  <c r="A26" i="26" s="1"/>
  <c r="M26" i="26" s="1"/>
  <c r="K26" i="26"/>
  <c r="H26" i="26"/>
  <c r="E26" i="26"/>
  <c r="W25" i="26"/>
  <c r="A25" i="26" s="1"/>
  <c r="K25" i="26"/>
  <c r="H25" i="26"/>
  <c r="E25" i="26"/>
  <c r="W24" i="26"/>
  <c r="A24" i="26" s="1"/>
  <c r="K24" i="26"/>
  <c r="H24" i="26"/>
  <c r="E24" i="26"/>
  <c r="W23" i="26"/>
  <c r="A23" i="26" s="1"/>
  <c r="M23" i="26" s="1"/>
  <c r="K23" i="26"/>
  <c r="H23" i="26"/>
  <c r="E23" i="26"/>
  <c r="W22" i="26"/>
  <c r="A22" i="26" s="1"/>
  <c r="K22" i="26"/>
  <c r="H22" i="26"/>
  <c r="E22" i="26"/>
  <c r="W21" i="26"/>
  <c r="A21" i="26" s="1"/>
  <c r="K21" i="26"/>
  <c r="H21" i="26"/>
  <c r="E21" i="26"/>
  <c r="W20" i="26"/>
  <c r="A20" i="26" s="1"/>
  <c r="K20" i="26"/>
  <c r="H20" i="26"/>
  <c r="E20" i="26"/>
  <c r="W19" i="26"/>
  <c r="A19" i="26" s="1"/>
  <c r="M19" i="26" s="1"/>
  <c r="K19" i="26"/>
  <c r="H19" i="26"/>
  <c r="E19" i="26"/>
  <c r="W18" i="26"/>
  <c r="A18" i="26" s="1"/>
  <c r="K18" i="26"/>
  <c r="H18" i="26"/>
  <c r="E18" i="26"/>
  <c r="W17" i="26"/>
  <c r="A17" i="26" s="1"/>
  <c r="K17" i="26"/>
  <c r="H17" i="26"/>
  <c r="E17" i="26"/>
  <c r="W16" i="26"/>
  <c r="A16" i="26" s="1"/>
  <c r="K16" i="26"/>
  <c r="H16" i="26"/>
  <c r="E16" i="26"/>
  <c r="W15" i="26"/>
  <c r="A15" i="26" s="1"/>
  <c r="M15" i="26" s="1"/>
  <c r="K15" i="26"/>
  <c r="H15" i="26"/>
  <c r="E15" i="26"/>
  <c r="W14" i="26"/>
  <c r="A14" i="26" s="1"/>
  <c r="K14" i="26"/>
  <c r="H14" i="26"/>
  <c r="E14" i="26"/>
  <c r="W13" i="26"/>
  <c r="A13" i="26" s="1"/>
  <c r="M13" i="26" s="1"/>
  <c r="K13" i="26"/>
  <c r="H13" i="26"/>
  <c r="E13" i="26"/>
  <c r="W12" i="26"/>
  <c r="A12" i="26" s="1"/>
  <c r="K12" i="26"/>
  <c r="H12" i="26"/>
  <c r="E12" i="26"/>
  <c r="W11" i="26"/>
  <c r="A11" i="26" s="1"/>
  <c r="K11" i="26"/>
  <c r="H11" i="26"/>
  <c r="E11" i="26"/>
  <c r="W10" i="26"/>
  <c r="A10" i="26" s="1"/>
  <c r="K10" i="26"/>
  <c r="H10" i="26"/>
  <c r="E10" i="26"/>
  <c r="W9" i="26"/>
  <c r="A9" i="26" s="1"/>
  <c r="M9" i="26" s="1"/>
  <c r="H9" i="26"/>
  <c r="E9" i="26"/>
  <c r="H6" i="26"/>
  <c r="K6" i="26" s="1"/>
  <c r="G6" i="26"/>
  <c r="J6" i="26"/>
  <c r="F6" i="26"/>
  <c r="I6" i="26" s="1"/>
  <c r="W39" i="25"/>
  <c r="A39" i="25" s="1"/>
  <c r="M39" i="25" s="1"/>
  <c r="K39" i="25"/>
  <c r="H39" i="25"/>
  <c r="E39" i="25"/>
  <c r="L39" i="25" s="1"/>
  <c r="W38" i="25"/>
  <c r="A38" i="25" s="1"/>
  <c r="K38" i="25"/>
  <c r="H38" i="25"/>
  <c r="E38" i="25"/>
  <c r="W37" i="25"/>
  <c r="A37" i="25" s="1"/>
  <c r="M37" i="25" s="1"/>
  <c r="K37" i="25"/>
  <c r="H37" i="25"/>
  <c r="E37" i="25"/>
  <c r="W36" i="25"/>
  <c r="A36" i="25" s="1"/>
  <c r="K36" i="25"/>
  <c r="H36" i="25"/>
  <c r="E36" i="25"/>
  <c r="W35" i="25"/>
  <c r="A35" i="25" s="1"/>
  <c r="M35" i="25" s="1"/>
  <c r="K35" i="25"/>
  <c r="H35" i="25"/>
  <c r="E35" i="25"/>
  <c r="W34" i="25"/>
  <c r="A34" i="25" s="1"/>
  <c r="K34" i="25"/>
  <c r="H34" i="25"/>
  <c r="E34" i="25"/>
  <c r="W33" i="25"/>
  <c r="A33" i="25" s="1"/>
  <c r="M33" i="25" s="1"/>
  <c r="K33" i="25"/>
  <c r="H33" i="25"/>
  <c r="E33" i="25"/>
  <c r="W32" i="25"/>
  <c r="A32" i="25" s="1"/>
  <c r="K32" i="25"/>
  <c r="H32" i="25"/>
  <c r="E32" i="25"/>
  <c r="W31" i="25"/>
  <c r="A31" i="25" s="1"/>
  <c r="M31" i="25" s="1"/>
  <c r="K31" i="25"/>
  <c r="H31" i="25"/>
  <c r="E31" i="25"/>
  <c r="W30" i="25"/>
  <c r="A30" i="25" s="1"/>
  <c r="K30" i="25"/>
  <c r="H30" i="25"/>
  <c r="E30" i="25"/>
  <c r="W29" i="25"/>
  <c r="A29" i="25" s="1"/>
  <c r="M29" i="25" s="1"/>
  <c r="K29" i="25"/>
  <c r="H29" i="25"/>
  <c r="E29" i="25"/>
  <c r="W28" i="25"/>
  <c r="A28" i="25" s="1"/>
  <c r="M28" i="25" s="1"/>
  <c r="K28" i="25"/>
  <c r="H28" i="25"/>
  <c r="E28" i="25"/>
  <c r="W27" i="25"/>
  <c r="A27" i="25" s="1"/>
  <c r="M27" i="25" s="1"/>
  <c r="K27" i="25"/>
  <c r="H27" i="25"/>
  <c r="E27" i="25"/>
  <c r="W26" i="25"/>
  <c r="A26" i="25" s="1"/>
  <c r="K26" i="25"/>
  <c r="H26" i="25"/>
  <c r="E26" i="25"/>
  <c r="W25" i="25"/>
  <c r="A25" i="25" s="1"/>
  <c r="M25" i="25" s="1"/>
  <c r="K25" i="25"/>
  <c r="H25" i="25"/>
  <c r="E25" i="25"/>
  <c r="W24" i="25"/>
  <c r="A24" i="25" s="1"/>
  <c r="M24" i="25" s="1"/>
  <c r="K24" i="25"/>
  <c r="H24" i="25"/>
  <c r="E24" i="25"/>
  <c r="W23" i="25"/>
  <c r="A23" i="25" s="1"/>
  <c r="M23" i="25" s="1"/>
  <c r="K23" i="25"/>
  <c r="H23" i="25"/>
  <c r="E23" i="25"/>
  <c r="W22" i="25"/>
  <c r="A22" i="25" s="1"/>
  <c r="M22" i="25" s="1"/>
  <c r="K22" i="25"/>
  <c r="H22" i="25"/>
  <c r="E22" i="25"/>
  <c r="W21" i="25"/>
  <c r="A21" i="25" s="1"/>
  <c r="M21" i="25" s="1"/>
  <c r="K21" i="25"/>
  <c r="H21" i="25"/>
  <c r="E21" i="25"/>
  <c r="W20" i="25"/>
  <c r="A20" i="25" s="1"/>
  <c r="K20" i="25"/>
  <c r="H20" i="25"/>
  <c r="E20" i="25"/>
  <c r="W19" i="25"/>
  <c r="A19" i="25" s="1"/>
  <c r="M19" i="25" s="1"/>
  <c r="K19" i="25"/>
  <c r="H19" i="25"/>
  <c r="E19" i="25"/>
  <c r="W18" i="25"/>
  <c r="A18" i="25" s="1"/>
  <c r="M18" i="25" s="1"/>
  <c r="K18" i="25"/>
  <c r="H18" i="25"/>
  <c r="E18" i="25"/>
  <c r="W17" i="25"/>
  <c r="A17" i="25" s="1"/>
  <c r="M17" i="25" s="1"/>
  <c r="K17" i="25"/>
  <c r="H17" i="25"/>
  <c r="E17" i="25"/>
  <c r="W16" i="25"/>
  <c r="A16" i="25" s="1"/>
  <c r="K16" i="25"/>
  <c r="H16" i="25"/>
  <c r="E16" i="25"/>
  <c r="W15" i="25"/>
  <c r="A15" i="25" s="1"/>
  <c r="M15" i="25" s="1"/>
  <c r="K15" i="25"/>
  <c r="H15" i="25"/>
  <c r="E15" i="25"/>
  <c r="W14" i="25"/>
  <c r="A14" i="25" s="1"/>
  <c r="M14" i="25" s="1"/>
  <c r="K14" i="25"/>
  <c r="H14" i="25"/>
  <c r="E14" i="25"/>
  <c r="W13" i="25"/>
  <c r="A13" i="25" s="1"/>
  <c r="M13" i="25" s="1"/>
  <c r="K13" i="25"/>
  <c r="H13" i="25"/>
  <c r="E13" i="25"/>
  <c r="W12" i="25"/>
  <c r="A12" i="25" s="1"/>
  <c r="M12" i="25" s="1"/>
  <c r="H12" i="25"/>
  <c r="E12" i="25"/>
  <c r="W11" i="25"/>
  <c r="A11" i="25" s="1"/>
  <c r="H11" i="25"/>
  <c r="E11" i="25"/>
  <c r="W10" i="25"/>
  <c r="A10" i="25" s="1"/>
  <c r="H10" i="25"/>
  <c r="E10" i="25"/>
  <c r="W9" i="25"/>
  <c r="A9" i="25" s="1"/>
  <c r="H9" i="25"/>
  <c r="E9" i="25"/>
  <c r="H6" i="25"/>
  <c r="K6" i="25" s="1"/>
  <c r="G6" i="25"/>
  <c r="J6" i="25" s="1"/>
  <c r="F6" i="25"/>
  <c r="I6" i="25" s="1"/>
  <c r="W39" i="24"/>
  <c r="A39" i="24" s="1"/>
  <c r="K39" i="24"/>
  <c r="H39" i="24"/>
  <c r="E39" i="24"/>
  <c r="W38" i="24"/>
  <c r="A38" i="24" s="1"/>
  <c r="M38" i="24" s="1"/>
  <c r="K38" i="24"/>
  <c r="H38" i="24"/>
  <c r="E38" i="24"/>
  <c r="W37" i="24"/>
  <c r="A37" i="24" s="1"/>
  <c r="M37" i="24" s="1"/>
  <c r="K37" i="24"/>
  <c r="H37" i="24"/>
  <c r="E37" i="24"/>
  <c r="W36" i="24"/>
  <c r="A36" i="24" s="1"/>
  <c r="M36" i="24" s="1"/>
  <c r="K36" i="24"/>
  <c r="H36" i="24"/>
  <c r="E36" i="24"/>
  <c r="W35" i="24"/>
  <c r="A35" i="24" s="1"/>
  <c r="M35" i="24" s="1"/>
  <c r="K35" i="24"/>
  <c r="H35" i="24"/>
  <c r="E35" i="24"/>
  <c r="W34" i="24"/>
  <c r="A34" i="24" s="1"/>
  <c r="M34" i="24" s="1"/>
  <c r="K34" i="24"/>
  <c r="H34" i="24"/>
  <c r="E34" i="24"/>
  <c r="W33" i="24"/>
  <c r="A33" i="24" s="1"/>
  <c r="M33" i="24" s="1"/>
  <c r="K33" i="24"/>
  <c r="H33" i="24"/>
  <c r="E33" i="24"/>
  <c r="W32" i="24"/>
  <c r="A32" i="24" s="1"/>
  <c r="M32" i="24" s="1"/>
  <c r="K32" i="24"/>
  <c r="H32" i="24"/>
  <c r="E32" i="24"/>
  <c r="W31" i="24"/>
  <c r="A31" i="24" s="1"/>
  <c r="M31" i="24" s="1"/>
  <c r="K31" i="24"/>
  <c r="H31" i="24"/>
  <c r="E31" i="24"/>
  <c r="W30" i="24"/>
  <c r="A30" i="24" s="1"/>
  <c r="M30" i="24" s="1"/>
  <c r="K30" i="24"/>
  <c r="H30" i="24"/>
  <c r="E30" i="24"/>
  <c r="W29" i="24"/>
  <c r="A29" i="24" s="1"/>
  <c r="K29" i="24"/>
  <c r="H29" i="24"/>
  <c r="E29" i="24"/>
  <c r="W28" i="24"/>
  <c r="A28" i="24" s="1"/>
  <c r="K28" i="24"/>
  <c r="H28" i="24"/>
  <c r="E28" i="24"/>
  <c r="W27" i="24"/>
  <c r="A27" i="24" s="1"/>
  <c r="M27" i="24" s="1"/>
  <c r="K27" i="24"/>
  <c r="H27" i="24"/>
  <c r="E27" i="24"/>
  <c r="W26" i="24"/>
  <c r="A26" i="24" s="1"/>
  <c r="K26" i="24"/>
  <c r="H26" i="24"/>
  <c r="E26" i="24"/>
  <c r="W25" i="24"/>
  <c r="A25" i="24" s="1"/>
  <c r="M25" i="24" s="1"/>
  <c r="K25" i="24"/>
  <c r="H25" i="24"/>
  <c r="E25" i="24"/>
  <c r="W24" i="24"/>
  <c r="A24" i="24" s="1"/>
  <c r="K24" i="24"/>
  <c r="H24" i="24"/>
  <c r="E24" i="24"/>
  <c r="W23" i="24"/>
  <c r="A23" i="24" s="1"/>
  <c r="M23" i="24" s="1"/>
  <c r="K23" i="24"/>
  <c r="H23" i="24"/>
  <c r="E23" i="24"/>
  <c r="W22" i="24"/>
  <c r="A22" i="24" s="1"/>
  <c r="K22" i="24"/>
  <c r="H22" i="24"/>
  <c r="E22" i="24"/>
  <c r="W21" i="24"/>
  <c r="A21" i="24" s="1"/>
  <c r="M21" i="24" s="1"/>
  <c r="K21" i="24"/>
  <c r="H21" i="24"/>
  <c r="E21" i="24"/>
  <c r="W20" i="24"/>
  <c r="A20" i="24" s="1"/>
  <c r="K20" i="24"/>
  <c r="H20" i="24"/>
  <c r="E20" i="24"/>
  <c r="W19" i="24"/>
  <c r="A19" i="24" s="1"/>
  <c r="M19" i="24" s="1"/>
  <c r="K19" i="24"/>
  <c r="H19" i="24"/>
  <c r="E19" i="24"/>
  <c r="W18" i="24"/>
  <c r="A18" i="24" s="1"/>
  <c r="K18" i="24"/>
  <c r="H18" i="24"/>
  <c r="E18" i="24"/>
  <c r="W17" i="24"/>
  <c r="A17" i="24" s="1"/>
  <c r="M17" i="24" s="1"/>
  <c r="K17" i="24"/>
  <c r="H17" i="24"/>
  <c r="E17" i="24"/>
  <c r="W16" i="24"/>
  <c r="A16" i="24" s="1"/>
  <c r="K16" i="24"/>
  <c r="H16" i="24"/>
  <c r="E16" i="24"/>
  <c r="W15" i="24"/>
  <c r="A15" i="24" s="1"/>
  <c r="M15" i="24" s="1"/>
  <c r="K15" i="24"/>
  <c r="H15" i="24"/>
  <c r="E15" i="24"/>
  <c r="W14" i="24"/>
  <c r="A14" i="24" s="1"/>
  <c r="K14" i="24"/>
  <c r="H14" i="24"/>
  <c r="E14" i="24"/>
  <c r="W13" i="24"/>
  <c r="A13" i="24" s="1"/>
  <c r="M13" i="24" s="1"/>
  <c r="K13" i="24"/>
  <c r="H13" i="24"/>
  <c r="E13" i="24"/>
  <c r="W12" i="24"/>
  <c r="A12" i="24" s="1"/>
  <c r="K12" i="24"/>
  <c r="H12" i="24"/>
  <c r="E12" i="24"/>
  <c r="W11" i="24"/>
  <c r="A11" i="24" s="1"/>
  <c r="M11" i="24" s="1"/>
  <c r="H11" i="24"/>
  <c r="E11" i="24"/>
  <c r="W10" i="24"/>
  <c r="A10" i="24" s="1"/>
  <c r="M10" i="24" s="1"/>
  <c r="H10" i="24"/>
  <c r="E10" i="24"/>
  <c r="W9" i="24"/>
  <c r="A9" i="24" s="1"/>
  <c r="M9" i="24" s="1"/>
  <c r="H9" i="24"/>
  <c r="E9" i="24"/>
  <c r="H6" i="24"/>
  <c r="K6" i="24" s="1"/>
  <c r="G6" i="24"/>
  <c r="J6" i="24" s="1"/>
  <c r="F6" i="24"/>
  <c r="I6" i="24" s="1"/>
  <c r="W39" i="23"/>
  <c r="A39" i="23" s="1"/>
  <c r="M39" i="23" s="1"/>
  <c r="K39" i="23"/>
  <c r="H39" i="23"/>
  <c r="E39" i="23"/>
  <c r="W38" i="23"/>
  <c r="A38" i="23" s="1"/>
  <c r="K38" i="23"/>
  <c r="H38" i="23"/>
  <c r="E38" i="23"/>
  <c r="W37" i="23"/>
  <c r="A37" i="23" s="1"/>
  <c r="M37" i="23" s="1"/>
  <c r="K37" i="23"/>
  <c r="H37" i="23"/>
  <c r="E37" i="23"/>
  <c r="W36" i="23"/>
  <c r="A36" i="23" s="1"/>
  <c r="K36" i="23"/>
  <c r="H36" i="23"/>
  <c r="E36" i="23"/>
  <c r="W35" i="23"/>
  <c r="A35" i="23" s="1"/>
  <c r="M35" i="23" s="1"/>
  <c r="K35" i="23"/>
  <c r="H35" i="23"/>
  <c r="E35" i="23"/>
  <c r="W34" i="23"/>
  <c r="A34" i="23" s="1"/>
  <c r="K34" i="23"/>
  <c r="H34" i="23"/>
  <c r="E34" i="23"/>
  <c r="W33" i="23"/>
  <c r="A33" i="23" s="1"/>
  <c r="M33" i="23" s="1"/>
  <c r="K33" i="23"/>
  <c r="H33" i="23"/>
  <c r="E33" i="23"/>
  <c r="W32" i="23"/>
  <c r="A32" i="23" s="1"/>
  <c r="K32" i="23"/>
  <c r="H32" i="23"/>
  <c r="E32" i="23"/>
  <c r="W31" i="23"/>
  <c r="A31" i="23" s="1"/>
  <c r="M31" i="23" s="1"/>
  <c r="K31" i="23"/>
  <c r="H31" i="23"/>
  <c r="E31" i="23"/>
  <c r="W30" i="23"/>
  <c r="A30" i="23" s="1"/>
  <c r="K30" i="23"/>
  <c r="H30" i="23"/>
  <c r="E30" i="23"/>
  <c r="W29" i="23"/>
  <c r="A29" i="23" s="1"/>
  <c r="M29" i="23" s="1"/>
  <c r="K29" i="23"/>
  <c r="H29" i="23"/>
  <c r="E29" i="23"/>
  <c r="W28" i="23"/>
  <c r="A28" i="23" s="1"/>
  <c r="K28" i="23"/>
  <c r="H28" i="23"/>
  <c r="E28" i="23"/>
  <c r="W27" i="23"/>
  <c r="A27" i="23" s="1"/>
  <c r="M27" i="23" s="1"/>
  <c r="K27" i="23"/>
  <c r="H27" i="23"/>
  <c r="E27" i="23"/>
  <c r="W26" i="23"/>
  <c r="A26" i="23" s="1"/>
  <c r="K26" i="23"/>
  <c r="H26" i="23"/>
  <c r="E26" i="23"/>
  <c r="W25" i="23"/>
  <c r="A25" i="23" s="1"/>
  <c r="M25" i="23" s="1"/>
  <c r="K25" i="23"/>
  <c r="H25" i="23"/>
  <c r="E25" i="23"/>
  <c r="W24" i="23"/>
  <c r="A24" i="23" s="1"/>
  <c r="K24" i="23"/>
  <c r="H24" i="23"/>
  <c r="E24" i="23"/>
  <c r="W23" i="23"/>
  <c r="A23" i="23" s="1"/>
  <c r="M23" i="23" s="1"/>
  <c r="K23" i="23"/>
  <c r="H23" i="23"/>
  <c r="E23" i="23"/>
  <c r="W22" i="23"/>
  <c r="A22" i="23" s="1"/>
  <c r="K22" i="23"/>
  <c r="H22" i="23"/>
  <c r="E22" i="23"/>
  <c r="W21" i="23"/>
  <c r="A21" i="23" s="1"/>
  <c r="M21" i="23" s="1"/>
  <c r="K21" i="23"/>
  <c r="H21" i="23"/>
  <c r="E21" i="23"/>
  <c r="W20" i="23"/>
  <c r="A20" i="23" s="1"/>
  <c r="K20" i="23"/>
  <c r="H20" i="23"/>
  <c r="E20" i="23"/>
  <c r="W19" i="23"/>
  <c r="A19" i="23" s="1"/>
  <c r="M19" i="23" s="1"/>
  <c r="K19" i="23"/>
  <c r="H19" i="23"/>
  <c r="E19" i="23"/>
  <c r="W18" i="23"/>
  <c r="A18" i="23" s="1"/>
  <c r="K18" i="23"/>
  <c r="H18" i="23"/>
  <c r="E18" i="23"/>
  <c r="W17" i="23"/>
  <c r="A17" i="23" s="1"/>
  <c r="M17" i="23" s="1"/>
  <c r="K17" i="23"/>
  <c r="H17" i="23"/>
  <c r="E17" i="23"/>
  <c r="W16" i="23"/>
  <c r="A16" i="23" s="1"/>
  <c r="M16" i="23" s="1"/>
  <c r="K16" i="23"/>
  <c r="H16" i="23"/>
  <c r="E16" i="23"/>
  <c r="W15" i="23"/>
  <c r="A15" i="23" s="1"/>
  <c r="M15" i="23" s="1"/>
  <c r="K15" i="23"/>
  <c r="H15" i="23"/>
  <c r="E15" i="23"/>
  <c r="W14" i="23"/>
  <c r="A14" i="23" s="1"/>
  <c r="M14" i="23" s="1"/>
  <c r="K14" i="23"/>
  <c r="H14" i="23"/>
  <c r="E14" i="23"/>
  <c r="W13" i="23"/>
  <c r="A13" i="23" s="1"/>
  <c r="M13" i="23" s="1"/>
  <c r="K13" i="23"/>
  <c r="H13" i="23"/>
  <c r="E13" i="23"/>
  <c r="W12" i="23"/>
  <c r="A12" i="23" s="1"/>
  <c r="K12" i="23"/>
  <c r="H12" i="23"/>
  <c r="E12" i="23"/>
  <c r="W11" i="23"/>
  <c r="A11" i="23" s="1"/>
  <c r="M11" i="23" s="1"/>
  <c r="K11" i="23"/>
  <c r="H11" i="23"/>
  <c r="E11" i="23"/>
  <c r="W10" i="23"/>
  <c r="A10" i="23" s="1"/>
  <c r="M10" i="23" s="1"/>
  <c r="K10" i="23"/>
  <c r="H10" i="23"/>
  <c r="E10" i="23"/>
  <c r="W9" i="23"/>
  <c r="A9" i="23" s="1"/>
  <c r="M9" i="23" s="1"/>
  <c r="H9" i="23"/>
  <c r="E9" i="23"/>
  <c r="H6" i="23"/>
  <c r="K6" i="23" s="1"/>
  <c r="G6" i="23"/>
  <c r="J6" i="23" s="1"/>
  <c r="F6" i="23"/>
  <c r="I6" i="23" s="1"/>
  <c r="W39" i="22"/>
  <c r="A39" i="22" s="1"/>
  <c r="M39" i="22" s="1"/>
  <c r="K39" i="22"/>
  <c r="H39" i="22"/>
  <c r="E39" i="22"/>
  <c r="W38" i="22"/>
  <c r="A38" i="22" s="1"/>
  <c r="K38" i="22"/>
  <c r="H38" i="22"/>
  <c r="E38" i="22"/>
  <c r="W37" i="22"/>
  <c r="A37" i="22" s="1"/>
  <c r="M37" i="22" s="1"/>
  <c r="K37" i="22"/>
  <c r="H37" i="22"/>
  <c r="E37" i="22"/>
  <c r="W36" i="22"/>
  <c r="A36" i="22" s="1"/>
  <c r="K36" i="22"/>
  <c r="H36" i="22"/>
  <c r="E36" i="22"/>
  <c r="W35" i="22"/>
  <c r="A35" i="22" s="1"/>
  <c r="M35" i="22" s="1"/>
  <c r="K35" i="22"/>
  <c r="H35" i="22"/>
  <c r="E35" i="22"/>
  <c r="W34" i="22"/>
  <c r="A34" i="22" s="1"/>
  <c r="K34" i="22"/>
  <c r="H34" i="22"/>
  <c r="E34" i="22"/>
  <c r="W33" i="22"/>
  <c r="A33" i="22" s="1"/>
  <c r="M33" i="22" s="1"/>
  <c r="K33" i="22"/>
  <c r="H33" i="22"/>
  <c r="E33" i="22"/>
  <c r="W32" i="22"/>
  <c r="A32" i="22" s="1"/>
  <c r="M32" i="22" s="1"/>
  <c r="K32" i="22"/>
  <c r="H32" i="22"/>
  <c r="E32" i="22"/>
  <c r="W31" i="22"/>
  <c r="A31" i="22" s="1"/>
  <c r="M31" i="22" s="1"/>
  <c r="K31" i="22"/>
  <c r="H31" i="22"/>
  <c r="E31" i="22"/>
  <c r="W30" i="22"/>
  <c r="A30" i="22" s="1"/>
  <c r="K30" i="22"/>
  <c r="H30" i="22"/>
  <c r="E30" i="22"/>
  <c r="W29" i="22"/>
  <c r="A29" i="22" s="1"/>
  <c r="M29" i="22" s="1"/>
  <c r="K29" i="22"/>
  <c r="H29" i="22"/>
  <c r="E29" i="22"/>
  <c r="W28" i="22"/>
  <c r="A28" i="22" s="1"/>
  <c r="K28" i="22"/>
  <c r="H28" i="22"/>
  <c r="E28" i="22"/>
  <c r="W27" i="22"/>
  <c r="A27" i="22" s="1"/>
  <c r="M27" i="22" s="1"/>
  <c r="K27" i="22"/>
  <c r="H27" i="22"/>
  <c r="E27" i="22"/>
  <c r="W26" i="22"/>
  <c r="A26" i="22" s="1"/>
  <c r="K26" i="22"/>
  <c r="H26" i="22"/>
  <c r="E26" i="22"/>
  <c r="W25" i="22"/>
  <c r="A25" i="22" s="1"/>
  <c r="M25" i="22" s="1"/>
  <c r="K25" i="22"/>
  <c r="H25" i="22"/>
  <c r="E25" i="22"/>
  <c r="W24" i="22"/>
  <c r="A24" i="22" s="1"/>
  <c r="K24" i="22"/>
  <c r="H24" i="22"/>
  <c r="E24" i="22"/>
  <c r="W23" i="22"/>
  <c r="A23" i="22" s="1"/>
  <c r="M23" i="22" s="1"/>
  <c r="K23" i="22"/>
  <c r="H23" i="22"/>
  <c r="E23" i="22"/>
  <c r="W22" i="22"/>
  <c r="A22" i="22" s="1"/>
  <c r="K22" i="22"/>
  <c r="H22" i="22"/>
  <c r="E22" i="22"/>
  <c r="W21" i="22"/>
  <c r="A21" i="22" s="1"/>
  <c r="M21" i="22" s="1"/>
  <c r="K21" i="22"/>
  <c r="H21" i="22"/>
  <c r="E21" i="22"/>
  <c r="W20" i="22"/>
  <c r="A20" i="22" s="1"/>
  <c r="K20" i="22"/>
  <c r="H20" i="22"/>
  <c r="E20" i="22"/>
  <c r="W19" i="22"/>
  <c r="A19" i="22" s="1"/>
  <c r="M19" i="22" s="1"/>
  <c r="K19" i="22"/>
  <c r="H19" i="22"/>
  <c r="E19" i="22"/>
  <c r="W18" i="22"/>
  <c r="A18" i="22" s="1"/>
  <c r="K18" i="22"/>
  <c r="H18" i="22"/>
  <c r="E18" i="22"/>
  <c r="W17" i="22"/>
  <c r="A17" i="22" s="1"/>
  <c r="M17" i="22" s="1"/>
  <c r="K17" i="22"/>
  <c r="H17" i="22"/>
  <c r="E17" i="22"/>
  <c r="W16" i="22"/>
  <c r="A16" i="22" s="1"/>
  <c r="K16" i="22"/>
  <c r="H16" i="22"/>
  <c r="E16" i="22"/>
  <c r="W15" i="22"/>
  <c r="A15" i="22" s="1"/>
  <c r="M15" i="22" s="1"/>
  <c r="K15" i="22"/>
  <c r="H15" i="22"/>
  <c r="E15" i="22"/>
  <c r="W14" i="22"/>
  <c r="A14" i="22" s="1"/>
  <c r="K14" i="22"/>
  <c r="H14" i="22"/>
  <c r="E14" i="22"/>
  <c r="W13" i="22"/>
  <c r="A13" i="22" s="1"/>
  <c r="M13" i="22" s="1"/>
  <c r="K13" i="22"/>
  <c r="H13" i="22"/>
  <c r="E13" i="22"/>
  <c r="W12" i="22"/>
  <c r="A12" i="22" s="1"/>
  <c r="K12" i="22"/>
  <c r="H12" i="22"/>
  <c r="E12" i="22"/>
  <c r="W11" i="22"/>
  <c r="A11" i="22" s="1"/>
  <c r="M11" i="22" s="1"/>
  <c r="K11" i="22"/>
  <c r="H11" i="22"/>
  <c r="E11" i="22"/>
  <c r="W10" i="22"/>
  <c r="A10" i="22" s="1"/>
  <c r="H10" i="22"/>
  <c r="E10" i="22"/>
  <c r="W9" i="22"/>
  <c r="A9" i="22" s="1"/>
  <c r="M9" i="22" s="1"/>
  <c r="H9" i="22"/>
  <c r="E9" i="22"/>
  <c r="H6" i="22"/>
  <c r="K6" i="22" s="1"/>
  <c r="G6" i="22"/>
  <c r="J6" i="22"/>
  <c r="F6" i="22"/>
  <c r="I6" i="22" s="1"/>
  <c r="W39" i="21"/>
  <c r="A39" i="21" s="1"/>
  <c r="K39" i="21"/>
  <c r="H39" i="21"/>
  <c r="E39" i="21"/>
  <c r="W38" i="21"/>
  <c r="A38" i="21" s="1"/>
  <c r="M38" i="21" s="1"/>
  <c r="K38" i="21"/>
  <c r="H38" i="21"/>
  <c r="E38" i="21"/>
  <c r="W37" i="21"/>
  <c r="A37" i="21" s="1"/>
  <c r="K37" i="21"/>
  <c r="H37" i="21"/>
  <c r="E37" i="21"/>
  <c r="W36" i="21"/>
  <c r="A36" i="21" s="1"/>
  <c r="M36" i="21" s="1"/>
  <c r="K36" i="21"/>
  <c r="H36" i="21"/>
  <c r="E36" i="21"/>
  <c r="W35" i="21"/>
  <c r="A35" i="21" s="1"/>
  <c r="K35" i="21"/>
  <c r="H35" i="21"/>
  <c r="E35" i="21"/>
  <c r="W34" i="21"/>
  <c r="A34" i="21" s="1"/>
  <c r="M34" i="21" s="1"/>
  <c r="K34" i="21"/>
  <c r="H34" i="21"/>
  <c r="E34" i="21"/>
  <c r="W33" i="21"/>
  <c r="A33" i="21" s="1"/>
  <c r="K33" i="21"/>
  <c r="H33" i="21"/>
  <c r="E33" i="21"/>
  <c r="W32" i="21"/>
  <c r="A32" i="21" s="1"/>
  <c r="M32" i="21" s="1"/>
  <c r="K32" i="21"/>
  <c r="H32" i="21"/>
  <c r="E32" i="21"/>
  <c r="W31" i="21"/>
  <c r="A31" i="21" s="1"/>
  <c r="K31" i="21"/>
  <c r="H31" i="21"/>
  <c r="E31" i="21"/>
  <c r="W30" i="21"/>
  <c r="A30" i="21" s="1"/>
  <c r="M30" i="21" s="1"/>
  <c r="K30" i="21"/>
  <c r="H30" i="21"/>
  <c r="E30" i="21"/>
  <c r="W29" i="21"/>
  <c r="A29" i="21" s="1"/>
  <c r="K29" i="21"/>
  <c r="H29" i="21"/>
  <c r="E29" i="21"/>
  <c r="W28" i="21"/>
  <c r="A28" i="21" s="1"/>
  <c r="M28" i="21" s="1"/>
  <c r="K28" i="21"/>
  <c r="H28" i="21"/>
  <c r="E28" i="21"/>
  <c r="W27" i="21"/>
  <c r="A27" i="21" s="1"/>
  <c r="K27" i="21"/>
  <c r="H27" i="21"/>
  <c r="E27" i="21"/>
  <c r="W26" i="21"/>
  <c r="A26" i="21" s="1"/>
  <c r="M26" i="21" s="1"/>
  <c r="K26" i="21"/>
  <c r="H26" i="21"/>
  <c r="E26" i="21"/>
  <c r="W25" i="21"/>
  <c r="A25" i="21" s="1"/>
  <c r="K25" i="21"/>
  <c r="H25" i="21"/>
  <c r="E25" i="21"/>
  <c r="W24" i="21"/>
  <c r="A24" i="21" s="1"/>
  <c r="M24" i="21" s="1"/>
  <c r="K24" i="21"/>
  <c r="H24" i="21"/>
  <c r="E24" i="21"/>
  <c r="W23" i="21"/>
  <c r="A23" i="21" s="1"/>
  <c r="K23" i="21"/>
  <c r="H23" i="21"/>
  <c r="E23" i="21"/>
  <c r="W22" i="21"/>
  <c r="A22" i="21" s="1"/>
  <c r="M22" i="21" s="1"/>
  <c r="K22" i="21"/>
  <c r="H22" i="21"/>
  <c r="E22" i="21"/>
  <c r="W21" i="21"/>
  <c r="A21" i="21" s="1"/>
  <c r="K21" i="21"/>
  <c r="H21" i="21"/>
  <c r="E21" i="21"/>
  <c r="W20" i="21"/>
  <c r="A20" i="21" s="1"/>
  <c r="M20" i="21" s="1"/>
  <c r="K20" i="21"/>
  <c r="H20" i="21"/>
  <c r="E20" i="21"/>
  <c r="W19" i="21"/>
  <c r="A19" i="21" s="1"/>
  <c r="K19" i="21"/>
  <c r="H19" i="21"/>
  <c r="E19" i="21"/>
  <c r="W18" i="21"/>
  <c r="A18" i="21" s="1"/>
  <c r="M18" i="21" s="1"/>
  <c r="K18" i="21"/>
  <c r="H18" i="21"/>
  <c r="E18" i="21"/>
  <c r="W17" i="21"/>
  <c r="A17" i="21" s="1"/>
  <c r="K17" i="21"/>
  <c r="H17" i="21"/>
  <c r="E17" i="21"/>
  <c r="W16" i="21"/>
  <c r="A16" i="21" s="1"/>
  <c r="M16" i="21" s="1"/>
  <c r="K16" i="21"/>
  <c r="H16" i="21"/>
  <c r="E16" i="21"/>
  <c r="W15" i="21"/>
  <c r="A15" i="21" s="1"/>
  <c r="K15" i="21"/>
  <c r="H15" i="21"/>
  <c r="E15" i="21"/>
  <c r="W14" i="21"/>
  <c r="A14" i="21" s="1"/>
  <c r="M14" i="21" s="1"/>
  <c r="K14" i="21"/>
  <c r="H14" i="21"/>
  <c r="E14" i="21"/>
  <c r="W13" i="21"/>
  <c r="A13" i="21" s="1"/>
  <c r="K13" i="21"/>
  <c r="H13" i="21"/>
  <c r="E13" i="21"/>
  <c r="W12" i="21"/>
  <c r="A12" i="21" s="1"/>
  <c r="K12" i="21"/>
  <c r="H12" i="21"/>
  <c r="E12" i="21"/>
  <c r="W11" i="21"/>
  <c r="A11" i="21" s="1"/>
  <c r="M11" i="21" s="1"/>
  <c r="H11" i="21"/>
  <c r="E11" i="21"/>
  <c r="W10" i="21"/>
  <c r="A10" i="21" s="1"/>
  <c r="M10" i="21" s="1"/>
  <c r="H10" i="21"/>
  <c r="E10" i="21"/>
  <c r="W9" i="21"/>
  <c r="A9" i="21" s="1"/>
  <c r="M9" i="21" s="1"/>
  <c r="H9" i="21"/>
  <c r="E9" i="21"/>
  <c r="H6" i="21"/>
  <c r="K6" i="21" s="1"/>
  <c r="G6" i="21"/>
  <c r="J6" i="21" s="1"/>
  <c r="F6" i="21"/>
  <c r="I6" i="21" s="1"/>
  <c r="W39" i="20"/>
  <c r="A39" i="20" s="1"/>
  <c r="M39" i="20" s="1"/>
  <c r="K39" i="20"/>
  <c r="H39" i="20"/>
  <c r="E39" i="20"/>
  <c r="W38" i="20"/>
  <c r="A38" i="20" s="1"/>
  <c r="M38" i="20" s="1"/>
  <c r="K38" i="20"/>
  <c r="H38" i="20"/>
  <c r="E38" i="20"/>
  <c r="W37" i="20"/>
  <c r="A37" i="20" s="1"/>
  <c r="M37" i="20" s="1"/>
  <c r="K37" i="20"/>
  <c r="H37" i="20"/>
  <c r="E37" i="20"/>
  <c r="W36" i="20"/>
  <c r="A36" i="20" s="1"/>
  <c r="M36" i="20" s="1"/>
  <c r="K36" i="20"/>
  <c r="H36" i="20"/>
  <c r="E36" i="20"/>
  <c r="W35" i="20"/>
  <c r="A35" i="20" s="1"/>
  <c r="M35" i="20" s="1"/>
  <c r="K35" i="20"/>
  <c r="H35" i="20"/>
  <c r="E35" i="20"/>
  <c r="W34" i="20"/>
  <c r="A34" i="20" s="1"/>
  <c r="M34" i="20" s="1"/>
  <c r="K34" i="20"/>
  <c r="H34" i="20"/>
  <c r="E34" i="20"/>
  <c r="W33" i="20"/>
  <c r="A33" i="20" s="1"/>
  <c r="M33" i="20" s="1"/>
  <c r="K33" i="20"/>
  <c r="H33" i="20"/>
  <c r="E33" i="20"/>
  <c r="W32" i="20"/>
  <c r="A32" i="20" s="1"/>
  <c r="M32" i="20" s="1"/>
  <c r="K32" i="20"/>
  <c r="H32" i="20"/>
  <c r="E32" i="20"/>
  <c r="W31" i="20"/>
  <c r="A31" i="20" s="1"/>
  <c r="M31" i="20" s="1"/>
  <c r="K31" i="20"/>
  <c r="H31" i="20"/>
  <c r="E31" i="20"/>
  <c r="W30" i="20"/>
  <c r="A30" i="20" s="1"/>
  <c r="M30" i="20" s="1"/>
  <c r="K30" i="20"/>
  <c r="H30" i="20"/>
  <c r="E30" i="20"/>
  <c r="W29" i="20"/>
  <c r="A29" i="20" s="1"/>
  <c r="M29" i="20" s="1"/>
  <c r="K29" i="20"/>
  <c r="H29" i="20"/>
  <c r="E29" i="20"/>
  <c r="W28" i="20"/>
  <c r="A28" i="20" s="1"/>
  <c r="M28" i="20" s="1"/>
  <c r="K28" i="20"/>
  <c r="H28" i="20"/>
  <c r="E28" i="20"/>
  <c r="W27" i="20"/>
  <c r="A27" i="20" s="1"/>
  <c r="M27" i="20" s="1"/>
  <c r="K27" i="20"/>
  <c r="H27" i="20"/>
  <c r="E27" i="20"/>
  <c r="W26" i="20"/>
  <c r="A26" i="20" s="1"/>
  <c r="M26" i="20" s="1"/>
  <c r="K26" i="20"/>
  <c r="H26" i="20"/>
  <c r="E26" i="20"/>
  <c r="W25" i="20"/>
  <c r="A25" i="20" s="1"/>
  <c r="M25" i="20" s="1"/>
  <c r="K25" i="20"/>
  <c r="H25" i="20"/>
  <c r="E25" i="20"/>
  <c r="W24" i="20"/>
  <c r="A24" i="20" s="1"/>
  <c r="M24" i="20" s="1"/>
  <c r="K24" i="20"/>
  <c r="H24" i="20"/>
  <c r="E24" i="20"/>
  <c r="W23" i="20"/>
  <c r="A23" i="20" s="1"/>
  <c r="M23" i="20" s="1"/>
  <c r="K23" i="20"/>
  <c r="H23" i="20"/>
  <c r="E23" i="20"/>
  <c r="W22" i="20"/>
  <c r="A22" i="20" s="1"/>
  <c r="M22" i="20" s="1"/>
  <c r="K22" i="20"/>
  <c r="H22" i="20"/>
  <c r="E22" i="20"/>
  <c r="W21" i="20"/>
  <c r="A21" i="20" s="1"/>
  <c r="M21" i="20" s="1"/>
  <c r="K21" i="20"/>
  <c r="H21" i="20"/>
  <c r="E21" i="20"/>
  <c r="W20" i="20"/>
  <c r="A20" i="20" s="1"/>
  <c r="M20" i="20" s="1"/>
  <c r="K20" i="20"/>
  <c r="H20" i="20"/>
  <c r="E20" i="20"/>
  <c r="W19" i="20"/>
  <c r="A19" i="20" s="1"/>
  <c r="M19" i="20" s="1"/>
  <c r="K19" i="20"/>
  <c r="H19" i="20"/>
  <c r="E19" i="20"/>
  <c r="W18" i="20"/>
  <c r="A18" i="20" s="1"/>
  <c r="M18" i="20" s="1"/>
  <c r="K18" i="20"/>
  <c r="H18" i="20"/>
  <c r="E18" i="20"/>
  <c r="W17" i="20"/>
  <c r="A17" i="20" s="1"/>
  <c r="M17" i="20" s="1"/>
  <c r="K17" i="20"/>
  <c r="H17" i="20"/>
  <c r="E17" i="20"/>
  <c r="W16" i="20"/>
  <c r="A16" i="20" s="1"/>
  <c r="M16" i="20" s="1"/>
  <c r="K16" i="20"/>
  <c r="H16" i="20"/>
  <c r="E16" i="20"/>
  <c r="W15" i="20"/>
  <c r="A15" i="20" s="1"/>
  <c r="M15" i="20" s="1"/>
  <c r="K15" i="20"/>
  <c r="H15" i="20"/>
  <c r="E15" i="20"/>
  <c r="W14" i="20"/>
  <c r="A14" i="20" s="1"/>
  <c r="M14" i="20" s="1"/>
  <c r="K14" i="20"/>
  <c r="H14" i="20"/>
  <c r="E14" i="20"/>
  <c r="W13" i="20"/>
  <c r="A13" i="20" s="1"/>
  <c r="M13" i="20" s="1"/>
  <c r="K13" i="20"/>
  <c r="H13" i="20"/>
  <c r="E13" i="20"/>
  <c r="W12" i="20"/>
  <c r="A12" i="20" s="1"/>
  <c r="M12" i="20" s="1"/>
  <c r="K12" i="20"/>
  <c r="H12" i="20"/>
  <c r="E12" i="20"/>
  <c r="W11" i="20"/>
  <c r="A11" i="20" s="1"/>
  <c r="M11" i="20" s="1"/>
  <c r="K11" i="20"/>
  <c r="H11" i="20"/>
  <c r="E11" i="20"/>
  <c r="W10" i="20"/>
  <c r="A10" i="20" s="1"/>
  <c r="M10" i="20" s="1"/>
  <c r="K10" i="20"/>
  <c r="H10" i="20"/>
  <c r="E10" i="20"/>
  <c r="W9" i="20"/>
  <c r="A9" i="20" s="1"/>
  <c r="M9" i="20" s="1"/>
  <c r="H9" i="20"/>
  <c r="E9" i="20"/>
  <c r="J6" i="20"/>
  <c r="H6" i="20"/>
  <c r="K6" i="20" s="1"/>
  <c r="G6" i="20"/>
  <c r="F6" i="20"/>
  <c r="I6" i="20" s="1"/>
  <c r="W39" i="19"/>
  <c r="A39" i="19" s="1"/>
  <c r="M39" i="19" s="1"/>
  <c r="K39" i="19"/>
  <c r="H39" i="19"/>
  <c r="E39" i="19"/>
  <c r="W38" i="19"/>
  <c r="A38" i="19" s="1"/>
  <c r="M38" i="19" s="1"/>
  <c r="K38" i="19"/>
  <c r="H38" i="19"/>
  <c r="E38" i="19"/>
  <c r="W37" i="19"/>
  <c r="A37" i="19" s="1"/>
  <c r="M37" i="19" s="1"/>
  <c r="K37" i="19"/>
  <c r="H37" i="19"/>
  <c r="E37" i="19"/>
  <c r="W36" i="19"/>
  <c r="A36" i="19" s="1"/>
  <c r="M36" i="19" s="1"/>
  <c r="K36" i="19"/>
  <c r="H36" i="19"/>
  <c r="E36" i="19"/>
  <c r="W35" i="19"/>
  <c r="A35" i="19" s="1"/>
  <c r="M35" i="19" s="1"/>
  <c r="K35" i="19"/>
  <c r="H35" i="19"/>
  <c r="E35" i="19"/>
  <c r="W34" i="19"/>
  <c r="A34" i="19" s="1"/>
  <c r="M34" i="19" s="1"/>
  <c r="K34" i="19"/>
  <c r="H34" i="19"/>
  <c r="E34" i="19"/>
  <c r="W33" i="19"/>
  <c r="A33" i="19" s="1"/>
  <c r="M33" i="19" s="1"/>
  <c r="K33" i="19"/>
  <c r="H33" i="19"/>
  <c r="E33" i="19"/>
  <c r="W32" i="19"/>
  <c r="A32" i="19" s="1"/>
  <c r="M32" i="19" s="1"/>
  <c r="K32" i="19"/>
  <c r="H32" i="19"/>
  <c r="E32" i="19"/>
  <c r="W31" i="19"/>
  <c r="A31" i="19" s="1"/>
  <c r="M31" i="19" s="1"/>
  <c r="K31" i="19"/>
  <c r="H31" i="19"/>
  <c r="E31" i="19"/>
  <c r="W30" i="19"/>
  <c r="A30" i="19" s="1"/>
  <c r="K30" i="19"/>
  <c r="H30" i="19"/>
  <c r="E30" i="19"/>
  <c r="W29" i="19"/>
  <c r="A29" i="19" s="1"/>
  <c r="M29" i="19" s="1"/>
  <c r="K29" i="19"/>
  <c r="H29" i="19"/>
  <c r="E29" i="19"/>
  <c r="W28" i="19"/>
  <c r="A28" i="19" s="1"/>
  <c r="M28" i="19" s="1"/>
  <c r="K28" i="19"/>
  <c r="H28" i="19"/>
  <c r="E28" i="19"/>
  <c r="W27" i="19"/>
  <c r="A27" i="19" s="1"/>
  <c r="M27" i="19" s="1"/>
  <c r="K27" i="19"/>
  <c r="H27" i="19"/>
  <c r="E27" i="19"/>
  <c r="W26" i="19"/>
  <c r="A26" i="19" s="1"/>
  <c r="M26" i="19" s="1"/>
  <c r="K26" i="19"/>
  <c r="H26" i="19"/>
  <c r="E26" i="19"/>
  <c r="W25" i="19"/>
  <c r="A25" i="19" s="1"/>
  <c r="M25" i="19" s="1"/>
  <c r="K25" i="19"/>
  <c r="H25" i="19"/>
  <c r="E25" i="19"/>
  <c r="W24" i="19"/>
  <c r="A24" i="19" s="1"/>
  <c r="M24" i="19" s="1"/>
  <c r="K24" i="19"/>
  <c r="H24" i="19"/>
  <c r="E24" i="19"/>
  <c r="W23" i="19"/>
  <c r="A23" i="19" s="1"/>
  <c r="K23" i="19"/>
  <c r="H23" i="19"/>
  <c r="E23" i="19"/>
  <c r="W22" i="19"/>
  <c r="A22" i="19" s="1"/>
  <c r="M22" i="19" s="1"/>
  <c r="K22" i="19"/>
  <c r="H22" i="19"/>
  <c r="E22" i="19"/>
  <c r="W21" i="19"/>
  <c r="A21" i="19" s="1"/>
  <c r="M21" i="19" s="1"/>
  <c r="K21" i="19"/>
  <c r="H21" i="19"/>
  <c r="E21" i="19"/>
  <c r="W20" i="19"/>
  <c r="A20" i="19" s="1"/>
  <c r="K20" i="19"/>
  <c r="H20" i="19"/>
  <c r="E20" i="19"/>
  <c r="W19" i="19"/>
  <c r="A19" i="19" s="1"/>
  <c r="K19" i="19"/>
  <c r="H19" i="19"/>
  <c r="E19" i="19"/>
  <c r="W18" i="19"/>
  <c r="A18" i="19" s="1"/>
  <c r="M18" i="19" s="1"/>
  <c r="K18" i="19"/>
  <c r="H18" i="19"/>
  <c r="E18" i="19"/>
  <c r="W17" i="19"/>
  <c r="A17" i="19" s="1"/>
  <c r="M17" i="19" s="1"/>
  <c r="K17" i="19"/>
  <c r="H17" i="19"/>
  <c r="E17" i="19"/>
  <c r="W16" i="19"/>
  <c r="A16" i="19" s="1"/>
  <c r="M16" i="19" s="1"/>
  <c r="K16" i="19"/>
  <c r="H16" i="19"/>
  <c r="E16" i="19"/>
  <c r="W15" i="19"/>
  <c r="A15" i="19" s="1"/>
  <c r="M15" i="19" s="1"/>
  <c r="K15" i="19"/>
  <c r="H15" i="19"/>
  <c r="E15" i="19"/>
  <c r="W14" i="19"/>
  <c r="A14" i="19" s="1"/>
  <c r="M14" i="19" s="1"/>
  <c r="K14" i="19"/>
  <c r="H14" i="19"/>
  <c r="E14" i="19"/>
  <c r="W13" i="19"/>
  <c r="A13" i="19" s="1"/>
  <c r="M13" i="19" s="1"/>
  <c r="K13" i="19"/>
  <c r="H13" i="19"/>
  <c r="E13" i="19"/>
  <c r="W12" i="19"/>
  <c r="A12" i="19" s="1"/>
  <c r="M12" i="19" s="1"/>
  <c r="K12" i="19"/>
  <c r="H12" i="19"/>
  <c r="E12" i="19"/>
  <c r="W11" i="19"/>
  <c r="A11" i="19" s="1"/>
  <c r="K11" i="19"/>
  <c r="H11" i="19"/>
  <c r="E11" i="19"/>
  <c r="W10" i="19"/>
  <c r="A10" i="19" s="1"/>
  <c r="M10" i="19" s="1"/>
  <c r="H10" i="19"/>
  <c r="E10" i="19"/>
  <c r="W9" i="19"/>
  <c r="A9" i="19" s="1"/>
  <c r="M9" i="19" s="1"/>
  <c r="H9" i="19"/>
  <c r="E9" i="19"/>
  <c r="H6" i="19"/>
  <c r="K6" i="19" s="1"/>
  <c r="G6" i="19"/>
  <c r="J6" i="19" s="1"/>
  <c r="F6" i="19"/>
  <c r="I6" i="19" s="1"/>
  <c r="V7" i="20"/>
  <c r="V40" i="20" s="1"/>
  <c r="V7" i="21" s="1"/>
  <c r="V40" i="21" s="1"/>
  <c r="W39" i="17"/>
  <c r="A39" i="17" s="1"/>
  <c r="M39" i="17" s="1"/>
  <c r="K39" i="17"/>
  <c r="H39" i="17"/>
  <c r="E39" i="17"/>
  <c r="W38" i="17"/>
  <c r="A38" i="17" s="1"/>
  <c r="M38" i="17" s="1"/>
  <c r="K38" i="17"/>
  <c r="H38" i="17"/>
  <c r="E38" i="17"/>
  <c r="W37" i="17"/>
  <c r="A37" i="17" s="1"/>
  <c r="M37" i="17" s="1"/>
  <c r="K37" i="17"/>
  <c r="H37" i="17"/>
  <c r="E37" i="17"/>
  <c r="W36" i="17"/>
  <c r="A36" i="17" s="1"/>
  <c r="M36" i="17" s="1"/>
  <c r="K36" i="17"/>
  <c r="H36" i="17"/>
  <c r="E36" i="17"/>
  <c r="W35" i="17"/>
  <c r="A35" i="17" s="1"/>
  <c r="M35" i="17" s="1"/>
  <c r="K35" i="17"/>
  <c r="H35" i="17"/>
  <c r="E35" i="17"/>
  <c r="W34" i="17"/>
  <c r="A34" i="17" s="1"/>
  <c r="M34" i="17" s="1"/>
  <c r="K34" i="17"/>
  <c r="H34" i="17"/>
  <c r="E34" i="17"/>
  <c r="W33" i="17"/>
  <c r="A33" i="17" s="1"/>
  <c r="M33" i="17" s="1"/>
  <c r="K33" i="17"/>
  <c r="H33" i="17"/>
  <c r="E33" i="17"/>
  <c r="W32" i="17"/>
  <c r="A32" i="17" s="1"/>
  <c r="M32" i="17" s="1"/>
  <c r="K32" i="17"/>
  <c r="H32" i="17"/>
  <c r="E32" i="17"/>
  <c r="W31" i="17"/>
  <c r="A31" i="17" s="1"/>
  <c r="M31" i="17" s="1"/>
  <c r="K31" i="17"/>
  <c r="H31" i="17"/>
  <c r="E31" i="17"/>
  <c r="W30" i="17"/>
  <c r="A30" i="17" s="1"/>
  <c r="M30" i="17" s="1"/>
  <c r="K30" i="17"/>
  <c r="H30" i="17"/>
  <c r="E30" i="17"/>
  <c r="W29" i="17"/>
  <c r="A29" i="17" s="1"/>
  <c r="M29" i="17" s="1"/>
  <c r="K29" i="17"/>
  <c r="H29" i="17"/>
  <c r="E29" i="17"/>
  <c r="W28" i="17"/>
  <c r="A28" i="17" s="1"/>
  <c r="M28" i="17" s="1"/>
  <c r="K28" i="17"/>
  <c r="H28" i="17"/>
  <c r="E28" i="17"/>
  <c r="W27" i="17"/>
  <c r="A27" i="17" s="1"/>
  <c r="M27" i="17" s="1"/>
  <c r="K27" i="17"/>
  <c r="H27" i="17"/>
  <c r="E27" i="17"/>
  <c r="W26" i="17"/>
  <c r="A26" i="17" s="1"/>
  <c r="M26" i="17" s="1"/>
  <c r="K26" i="17"/>
  <c r="H26" i="17"/>
  <c r="E26" i="17"/>
  <c r="W25" i="17"/>
  <c r="A25" i="17" s="1"/>
  <c r="M25" i="17" s="1"/>
  <c r="K25" i="17"/>
  <c r="H25" i="17"/>
  <c r="E25" i="17"/>
  <c r="W24" i="17"/>
  <c r="A24" i="17" s="1"/>
  <c r="M24" i="17" s="1"/>
  <c r="K24" i="17"/>
  <c r="H24" i="17"/>
  <c r="E24" i="17"/>
  <c r="W23" i="17"/>
  <c r="A23" i="17" s="1"/>
  <c r="M23" i="17" s="1"/>
  <c r="K23" i="17"/>
  <c r="H23" i="17"/>
  <c r="E23" i="17"/>
  <c r="W22" i="17"/>
  <c r="A22" i="17" s="1"/>
  <c r="M22" i="17" s="1"/>
  <c r="K22" i="17"/>
  <c r="H22" i="17"/>
  <c r="E22" i="17"/>
  <c r="W21" i="17"/>
  <c r="A21" i="17" s="1"/>
  <c r="M21" i="17" s="1"/>
  <c r="K21" i="17"/>
  <c r="H21" i="17"/>
  <c r="E21" i="17"/>
  <c r="W20" i="17"/>
  <c r="A20" i="17" s="1"/>
  <c r="M20" i="17" s="1"/>
  <c r="K20" i="17"/>
  <c r="H20" i="17"/>
  <c r="E20" i="17"/>
  <c r="W19" i="17"/>
  <c r="A19" i="17" s="1"/>
  <c r="M19" i="17" s="1"/>
  <c r="K19" i="17"/>
  <c r="H19" i="17"/>
  <c r="E19" i="17"/>
  <c r="W18" i="17"/>
  <c r="A18" i="17" s="1"/>
  <c r="M18" i="17" s="1"/>
  <c r="K18" i="17"/>
  <c r="H18" i="17"/>
  <c r="E18" i="17"/>
  <c r="W17" i="17"/>
  <c r="A17" i="17" s="1"/>
  <c r="M17" i="17" s="1"/>
  <c r="K17" i="17"/>
  <c r="H17" i="17"/>
  <c r="E17" i="17"/>
  <c r="W16" i="17"/>
  <c r="A16" i="17" s="1"/>
  <c r="M16" i="17" s="1"/>
  <c r="K16" i="17"/>
  <c r="H16" i="17"/>
  <c r="E16" i="17"/>
  <c r="W15" i="17"/>
  <c r="A15" i="17" s="1"/>
  <c r="M15" i="17" s="1"/>
  <c r="K15" i="17"/>
  <c r="H15" i="17"/>
  <c r="E15" i="17"/>
  <c r="W14" i="17"/>
  <c r="A14" i="17" s="1"/>
  <c r="M14" i="17" s="1"/>
  <c r="K14" i="17"/>
  <c r="H14" i="17"/>
  <c r="E14" i="17"/>
  <c r="W13" i="17"/>
  <c r="A13" i="17" s="1"/>
  <c r="M13" i="17" s="1"/>
  <c r="K13" i="17"/>
  <c r="W12" i="17"/>
  <c r="A12" i="17" s="1"/>
  <c r="M12" i="17" s="1"/>
  <c r="H12" i="17"/>
  <c r="W11" i="17"/>
  <c r="A11" i="17" s="1"/>
  <c r="M11" i="17" s="1"/>
  <c r="H11" i="17"/>
  <c r="E11" i="17"/>
  <c r="W10" i="17"/>
  <c r="A10" i="17" s="1"/>
  <c r="M10" i="17" s="1"/>
  <c r="H10" i="17"/>
  <c r="E10" i="17"/>
  <c r="M9" i="17"/>
  <c r="H6" i="17"/>
  <c r="K6" i="17" s="1"/>
  <c r="G6" i="17"/>
  <c r="J6" i="17" s="1"/>
  <c r="F6" i="17"/>
  <c r="I6" i="17" s="1"/>
  <c r="V40" i="15"/>
  <c r="E12" i="15"/>
  <c r="K9" i="15"/>
  <c r="W39" i="15"/>
  <c r="A39" i="15" s="1"/>
  <c r="K39" i="15"/>
  <c r="H39" i="15"/>
  <c r="L39" i="15" s="1"/>
  <c r="E39" i="15"/>
  <c r="W38" i="15"/>
  <c r="A38" i="15" s="1"/>
  <c r="K38" i="15"/>
  <c r="L38" i="15" s="1"/>
  <c r="H38" i="15"/>
  <c r="E38" i="15"/>
  <c r="W37" i="15"/>
  <c r="A37" i="15" s="1"/>
  <c r="K37" i="15"/>
  <c r="H37" i="15"/>
  <c r="E37" i="15"/>
  <c r="L37" i="15" s="1"/>
  <c r="W36" i="15"/>
  <c r="A36" i="15" s="1"/>
  <c r="K36" i="15"/>
  <c r="H36" i="15"/>
  <c r="E36" i="15"/>
  <c r="W35" i="15"/>
  <c r="A35" i="15" s="1"/>
  <c r="K35" i="15"/>
  <c r="H35" i="15"/>
  <c r="L35" i="15" s="1"/>
  <c r="E35" i="15"/>
  <c r="W34" i="15"/>
  <c r="A34" i="15" s="1"/>
  <c r="K34" i="15"/>
  <c r="H34" i="15"/>
  <c r="E34" i="15"/>
  <c r="W33" i="15"/>
  <c r="A33" i="15" s="1"/>
  <c r="K33" i="15"/>
  <c r="H33" i="15"/>
  <c r="L33" i="15" s="1"/>
  <c r="E33" i="15"/>
  <c r="W32" i="15"/>
  <c r="A32" i="15" s="1"/>
  <c r="K32" i="15"/>
  <c r="H32" i="15"/>
  <c r="E32" i="15"/>
  <c r="W31" i="15"/>
  <c r="A31" i="15" s="1"/>
  <c r="K31" i="15"/>
  <c r="H31" i="15"/>
  <c r="L31" i="15" s="1"/>
  <c r="E31" i="15"/>
  <c r="W30" i="15"/>
  <c r="A30" i="15" s="1"/>
  <c r="K30" i="15"/>
  <c r="L30" i="15" s="1"/>
  <c r="H30" i="15"/>
  <c r="E30" i="15"/>
  <c r="W29" i="15"/>
  <c r="A29" i="15" s="1"/>
  <c r="K29" i="15"/>
  <c r="H29" i="15"/>
  <c r="E29" i="15"/>
  <c r="L29" i="15" s="1"/>
  <c r="W28" i="15"/>
  <c r="A28" i="15" s="1"/>
  <c r="K28" i="15"/>
  <c r="H28" i="15"/>
  <c r="E28" i="15"/>
  <c r="W27" i="15"/>
  <c r="A27" i="15" s="1"/>
  <c r="K27" i="15"/>
  <c r="H27" i="15"/>
  <c r="L27" i="15" s="1"/>
  <c r="E27" i="15"/>
  <c r="W26" i="15"/>
  <c r="A26" i="15" s="1"/>
  <c r="K26" i="15"/>
  <c r="L26" i="15" s="1"/>
  <c r="H26" i="15"/>
  <c r="E26" i="15"/>
  <c r="W25" i="15"/>
  <c r="A25" i="15" s="1"/>
  <c r="K25" i="15"/>
  <c r="H25" i="15"/>
  <c r="L25" i="15" s="1"/>
  <c r="E25" i="15"/>
  <c r="W24" i="15"/>
  <c r="A24" i="15" s="1"/>
  <c r="K24" i="15"/>
  <c r="H24" i="15"/>
  <c r="E24" i="15"/>
  <c r="W23" i="15"/>
  <c r="A23" i="15" s="1"/>
  <c r="K23" i="15"/>
  <c r="H23" i="15"/>
  <c r="L23" i="15" s="1"/>
  <c r="E23" i="15"/>
  <c r="W22" i="15"/>
  <c r="A22" i="15" s="1"/>
  <c r="K22" i="15"/>
  <c r="H22" i="15"/>
  <c r="E22" i="15"/>
  <c r="W21" i="15"/>
  <c r="A21" i="15" s="1"/>
  <c r="K21" i="15"/>
  <c r="H21" i="15"/>
  <c r="E21" i="15"/>
  <c r="W20" i="15"/>
  <c r="A20" i="15" s="1"/>
  <c r="K20" i="15"/>
  <c r="H20" i="15"/>
  <c r="E20" i="15"/>
  <c r="W19" i="15"/>
  <c r="A19" i="15" s="1"/>
  <c r="K19" i="15"/>
  <c r="H19" i="15"/>
  <c r="L19" i="15" s="1"/>
  <c r="E19" i="15"/>
  <c r="W18" i="15"/>
  <c r="A18" i="15" s="1"/>
  <c r="K18" i="15"/>
  <c r="L18" i="15" s="1"/>
  <c r="H18" i="15"/>
  <c r="E18" i="15"/>
  <c r="W17" i="15"/>
  <c r="A17" i="15" s="1"/>
  <c r="K17" i="15"/>
  <c r="H17" i="15"/>
  <c r="E17" i="15"/>
  <c r="L17" i="15" s="1"/>
  <c r="W16" i="15"/>
  <c r="A16" i="15" s="1"/>
  <c r="K16" i="15"/>
  <c r="H16" i="15"/>
  <c r="E16" i="15"/>
  <c r="W15" i="15"/>
  <c r="A15" i="15" s="1"/>
  <c r="K15" i="15"/>
  <c r="H15" i="15"/>
  <c r="L15" i="15" s="1"/>
  <c r="E15" i="15"/>
  <c r="W14" i="15"/>
  <c r="A14" i="15" s="1"/>
  <c r="K14" i="15"/>
  <c r="L14" i="15" s="1"/>
  <c r="H14" i="15"/>
  <c r="E14" i="15"/>
  <c r="W13" i="15"/>
  <c r="A13" i="15" s="1"/>
  <c r="K13" i="15"/>
  <c r="H13" i="15"/>
  <c r="E13" i="15"/>
  <c r="L13" i="15" s="1"/>
  <c r="W12" i="15"/>
  <c r="A12" i="15" s="1"/>
  <c r="K12" i="15"/>
  <c r="H12" i="15"/>
  <c r="W11" i="15"/>
  <c r="A11" i="15"/>
  <c r="K11" i="15"/>
  <c r="H11" i="15"/>
  <c r="L11" i="15" s="1"/>
  <c r="E11" i="15"/>
  <c r="W10" i="15"/>
  <c r="A10" i="15" s="1"/>
  <c r="K10" i="15"/>
  <c r="H10" i="15"/>
  <c r="L10" i="15" s="1"/>
  <c r="E10" i="15"/>
  <c r="W9" i="15"/>
  <c r="A9" i="15" s="1"/>
  <c r="H9" i="15"/>
  <c r="E9" i="15"/>
  <c r="J6" i="15"/>
  <c r="H6" i="15"/>
  <c r="K6" i="15"/>
  <c r="G6" i="15"/>
  <c r="F6" i="15"/>
  <c r="I6" i="15" s="1"/>
  <c r="L21" i="15"/>
  <c r="L22" i="15"/>
  <c r="L34" i="15"/>
  <c r="L13" i="17" l="1"/>
  <c r="L9" i="15"/>
  <c r="L16" i="15"/>
  <c r="L20" i="15"/>
  <c r="L24" i="15"/>
  <c r="L28" i="15"/>
  <c r="L32" i="15"/>
  <c r="L36" i="15"/>
  <c r="L12" i="15"/>
  <c r="V7" i="22"/>
  <c r="V40" i="22" s="1"/>
  <c r="V7" i="23" s="1"/>
  <c r="V40" i="23" s="1"/>
  <c r="V7" i="24" s="1"/>
  <c r="V40" i="24" s="1"/>
  <c r="V7" i="25" s="1"/>
  <c r="V40" i="25" s="1"/>
  <c r="V7" i="26" s="1"/>
  <c r="V40" i="26" s="1"/>
  <c r="V7" i="27" s="1"/>
  <c r="V40" i="27" s="1"/>
  <c r="V7" i="32" s="1"/>
  <c r="V40" i="32" s="1"/>
  <c r="V7" i="31" s="1"/>
  <c r="V40" i="31" s="1"/>
  <c r="L37" i="32"/>
  <c r="L34" i="22"/>
  <c r="L27" i="22"/>
  <c r="L14" i="27"/>
  <c r="L24" i="26"/>
  <c r="L18" i="22"/>
  <c r="L30" i="22"/>
  <c r="L32" i="22"/>
  <c r="O32" i="22" s="1"/>
  <c r="L33" i="32"/>
  <c r="L35" i="32"/>
  <c r="L26" i="27"/>
  <c r="L15" i="21"/>
  <c r="L20" i="32"/>
  <c r="L24" i="17"/>
  <c r="L32" i="17"/>
  <c r="O32" i="17" s="1"/>
  <c r="L28" i="23"/>
  <c r="L32" i="23"/>
  <c r="L12" i="25"/>
  <c r="L29" i="25"/>
  <c r="L33" i="25"/>
  <c r="N33" i="25" s="1"/>
  <c r="L35" i="25"/>
  <c r="L37" i="25"/>
  <c r="L11" i="26"/>
  <c r="L19" i="32"/>
  <c r="N19" i="32" s="1"/>
  <c r="L16" i="23"/>
  <c r="L18" i="23"/>
  <c r="L28" i="32"/>
  <c r="L10" i="22"/>
  <c r="L16" i="17"/>
  <c r="L23" i="17"/>
  <c r="O23" i="17" s="1"/>
  <c r="L31" i="17"/>
  <c r="N31" i="17" s="1"/>
  <c r="L18" i="32"/>
  <c r="L36" i="17"/>
  <c r="L39" i="17"/>
  <c r="N39" i="17" s="1"/>
  <c r="L18" i="21"/>
  <c r="L34" i="21"/>
  <c r="N34" i="21" s="1"/>
  <c r="L38" i="22"/>
  <c r="L29" i="24"/>
  <c r="L22" i="25"/>
  <c r="O22" i="25" s="1"/>
  <c r="L28" i="25"/>
  <c r="N28" i="25" s="1"/>
  <c r="L12" i="26"/>
  <c r="L22" i="26"/>
  <c r="L30" i="32"/>
  <c r="L18" i="24"/>
  <c r="L35" i="26"/>
  <c r="L20" i="17"/>
  <c r="N20" i="17" s="1"/>
  <c r="L22" i="17"/>
  <c r="O22" i="17" s="1"/>
  <c r="L20" i="19"/>
  <c r="L24" i="19"/>
  <c r="L11" i="22"/>
  <c r="O11" i="22" s="1"/>
  <c r="L15" i="23"/>
  <c r="L27" i="27"/>
  <c r="N27" i="27" s="1"/>
  <c r="L31" i="27"/>
  <c r="N31" i="27" s="1"/>
  <c r="L33" i="27"/>
  <c r="N33" i="27" s="1"/>
  <c r="L39" i="27"/>
  <c r="N39" i="27" s="1"/>
  <c r="L11" i="17"/>
  <c r="N11" i="17" s="1"/>
  <c r="L28" i="17"/>
  <c r="L30" i="17"/>
  <c r="O30" i="17" s="1"/>
  <c r="L11" i="32"/>
  <c r="L15" i="32"/>
  <c r="L17" i="32"/>
  <c r="L14" i="31"/>
  <c r="L18" i="31"/>
  <c r="L20" i="31"/>
  <c r="L22" i="31"/>
  <c r="N22" i="31" s="1"/>
  <c r="L26" i="31"/>
  <c r="O26" i="31" s="1"/>
  <c r="L23" i="22"/>
  <c r="N23" i="22" s="1"/>
  <c r="L31" i="21"/>
  <c r="L21" i="22"/>
  <c r="O21" i="22" s="1"/>
  <c r="L15" i="24"/>
  <c r="N15" i="24" s="1"/>
  <c r="L17" i="24"/>
  <c r="N17" i="24" s="1"/>
  <c r="L31" i="26"/>
  <c r="N31" i="26" s="1"/>
  <c r="L33" i="26"/>
  <c r="L17" i="27"/>
  <c r="O17" i="27" s="1"/>
  <c r="L21" i="27"/>
  <c r="L23" i="27"/>
  <c r="O23" i="27" s="1"/>
  <c r="L25" i="27"/>
  <c r="L19" i="23"/>
  <c r="N19" i="23" s="1"/>
  <c r="L23" i="23"/>
  <c r="N23" i="23" s="1"/>
  <c r="L25" i="23"/>
  <c r="N25" i="23" s="1"/>
  <c r="L27" i="23"/>
  <c r="L38" i="25"/>
  <c r="L10" i="26"/>
  <c r="L12" i="27"/>
  <c r="N12" i="27" s="1"/>
  <c r="L38" i="31"/>
  <c r="L36" i="32"/>
  <c r="L22" i="21"/>
  <c r="N22" i="21" s="1"/>
  <c r="L24" i="21"/>
  <c r="N24" i="21" s="1"/>
  <c r="L39" i="22"/>
  <c r="L38" i="21"/>
  <c r="N38" i="21" s="1"/>
  <c r="L22" i="22"/>
  <c r="L28" i="26"/>
  <c r="O28" i="26" s="1"/>
  <c r="L34" i="26"/>
  <c r="N34" i="26" s="1"/>
  <c r="L16" i="27"/>
  <c r="O16" i="27" s="1"/>
  <c r="L24" i="27"/>
  <c r="O24" i="27" s="1"/>
  <c r="L10" i="31"/>
  <c r="N10" i="31" s="1"/>
  <c r="L11" i="20"/>
  <c r="L13" i="21"/>
  <c r="L26" i="22"/>
  <c r="L12" i="23"/>
  <c r="L14" i="23"/>
  <c r="N14" i="23" s="1"/>
  <c r="L22" i="24"/>
  <c r="L24" i="24"/>
  <c r="L30" i="24"/>
  <c r="O30" i="24" s="1"/>
  <c r="L36" i="24"/>
  <c r="L38" i="24"/>
  <c r="O38" i="24" s="1"/>
  <c r="L15" i="25"/>
  <c r="N15" i="25" s="1"/>
  <c r="L21" i="25"/>
  <c r="N21" i="25" s="1"/>
  <c r="L27" i="25"/>
  <c r="N27" i="25" s="1"/>
  <c r="L34" i="27"/>
  <c r="L9" i="32"/>
  <c r="L20" i="22"/>
  <c r="L29" i="22"/>
  <c r="L33" i="22"/>
  <c r="O33" i="22" s="1"/>
  <c r="L11" i="24"/>
  <c r="O11" i="24" s="1"/>
  <c r="L27" i="24"/>
  <c r="O27" i="24" s="1"/>
  <c r="L31" i="24"/>
  <c r="N31" i="24" s="1"/>
  <c r="L35" i="24"/>
  <c r="N35" i="24" s="1"/>
  <c r="L39" i="24"/>
  <c r="L9" i="25"/>
  <c r="L18" i="25"/>
  <c r="L20" i="25"/>
  <c r="L15" i="26"/>
  <c r="O15" i="26" s="1"/>
  <c r="L21" i="26"/>
  <c r="L23" i="26"/>
  <c r="O23" i="26" s="1"/>
  <c r="L13" i="27"/>
  <c r="O13" i="27" s="1"/>
  <c r="L30" i="27"/>
  <c r="L38" i="27"/>
  <c r="L33" i="21"/>
  <c r="L35" i="23"/>
  <c r="N35" i="23" s="1"/>
  <c r="L37" i="23"/>
  <c r="O37" i="23" s="1"/>
  <c r="L39" i="23"/>
  <c r="N39" i="23" s="1"/>
  <c r="L9" i="24"/>
  <c r="O9" i="24" s="1"/>
  <c r="L32" i="25"/>
  <c r="L36" i="25"/>
  <c r="L17" i="31"/>
  <c r="O17" i="31" s="1"/>
  <c r="L21" i="31"/>
  <c r="N21" i="31" s="1"/>
  <c r="L27" i="31"/>
  <c r="O27" i="31" s="1"/>
  <c r="L29" i="31"/>
  <c r="L33" i="31"/>
  <c r="L12" i="31"/>
  <c r="O12" i="31" s="1"/>
  <c r="L39" i="31"/>
  <c r="L13" i="31"/>
  <c r="N13" i="31" s="1"/>
  <c r="L16" i="31"/>
  <c r="L34" i="31"/>
  <c r="O34" i="31" s="1"/>
  <c r="L35" i="31"/>
  <c r="L37" i="31"/>
  <c r="B43" i="17"/>
  <c r="G44" i="17" s="1"/>
  <c r="M9" i="15"/>
  <c r="N9" i="15" s="1"/>
  <c r="M11" i="15"/>
  <c r="O11" i="15" s="1"/>
  <c r="M13" i="15"/>
  <c r="O13" i="15" s="1"/>
  <c r="M14" i="15"/>
  <c r="N14" i="15" s="1"/>
  <c r="M16" i="15"/>
  <c r="O16" i="15" s="1"/>
  <c r="M18" i="15"/>
  <c r="O18" i="15" s="1"/>
  <c r="M20" i="15"/>
  <c r="N20" i="15" s="1"/>
  <c r="M22" i="15"/>
  <c r="O22" i="15" s="1"/>
  <c r="M24" i="15"/>
  <c r="O24" i="15" s="1"/>
  <c r="M26" i="15"/>
  <c r="O26" i="15" s="1"/>
  <c r="M28" i="15"/>
  <c r="O28" i="15" s="1"/>
  <c r="M30" i="15"/>
  <c r="N30" i="15" s="1"/>
  <c r="M32" i="15"/>
  <c r="O32" i="15" s="1"/>
  <c r="M34" i="15"/>
  <c r="O34" i="15" s="1"/>
  <c r="M36" i="15"/>
  <c r="O36" i="15" s="1"/>
  <c r="M38" i="15"/>
  <c r="O38" i="15" s="1"/>
  <c r="M39" i="15"/>
  <c r="O39" i="15" s="1"/>
  <c r="L18" i="17"/>
  <c r="O18" i="17" s="1"/>
  <c r="L19" i="17"/>
  <c r="O19" i="17" s="1"/>
  <c r="L26" i="17"/>
  <c r="O26" i="17" s="1"/>
  <c r="L27" i="17"/>
  <c r="O27" i="17" s="1"/>
  <c r="L34" i="17"/>
  <c r="O34" i="17" s="1"/>
  <c r="L35" i="17"/>
  <c r="L38" i="17"/>
  <c r="O38" i="17" s="1"/>
  <c r="L16" i="19"/>
  <c r="N16" i="19" s="1"/>
  <c r="L18" i="19"/>
  <c r="O18" i="19" s="1"/>
  <c r="L19" i="19"/>
  <c r="L37" i="19"/>
  <c r="O37" i="19" s="1"/>
  <c r="L14" i="20"/>
  <c r="N14" i="20" s="1"/>
  <c r="M10" i="15"/>
  <c r="O10" i="15" s="1"/>
  <c r="M12" i="15"/>
  <c r="N12" i="15" s="1"/>
  <c r="M15" i="15"/>
  <c r="N15" i="15" s="1"/>
  <c r="M17" i="15"/>
  <c r="N17" i="15" s="1"/>
  <c r="M19" i="15"/>
  <c r="N19" i="15" s="1"/>
  <c r="M21" i="15"/>
  <c r="O21" i="15" s="1"/>
  <c r="M23" i="15"/>
  <c r="N23" i="15" s="1"/>
  <c r="M25" i="15"/>
  <c r="N25" i="15" s="1"/>
  <c r="M27" i="15"/>
  <c r="O27" i="15" s="1"/>
  <c r="M29" i="15"/>
  <c r="O29" i="15" s="1"/>
  <c r="M31" i="15"/>
  <c r="N31" i="15" s="1"/>
  <c r="M33" i="15"/>
  <c r="O33" i="15" s="1"/>
  <c r="M35" i="15"/>
  <c r="O35" i="15" s="1"/>
  <c r="M37" i="15"/>
  <c r="O37" i="15" s="1"/>
  <c r="L11" i="19"/>
  <c r="L10" i="21"/>
  <c r="L12" i="21"/>
  <c r="L14" i="21"/>
  <c r="O14" i="21" s="1"/>
  <c r="L17" i="21"/>
  <c r="L27" i="21"/>
  <c r="L29" i="21"/>
  <c r="L30" i="21"/>
  <c r="N30" i="21" s="1"/>
  <c r="L13" i="22"/>
  <c r="N13" i="22" s="1"/>
  <c r="L14" i="22"/>
  <c r="L16" i="22"/>
  <c r="L17" i="22"/>
  <c r="O17" i="22" s="1"/>
  <c r="L25" i="22"/>
  <c r="O25" i="22" s="1"/>
  <c r="L36" i="22"/>
  <c r="L37" i="22"/>
  <c r="N37" i="22" s="1"/>
  <c r="L10" i="23"/>
  <c r="N10" i="23" s="1"/>
  <c r="L11" i="23"/>
  <c r="O11" i="23" s="1"/>
  <c r="L21" i="23"/>
  <c r="O21" i="23" s="1"/>
  <c r="L22" i="23"/>
  <c r="L30" i="23"/>
  <c r="L31" i="23"/>
  <c r="O31" i="23" s="1"/>
  <c r="L34" i="23"/>
  <c r="L13" i="24"/>
  <c r="N13" i="24" s="1"/>
  <c r="L14" i="24"/>
  <c r="L20" i="24"/>
  <c r="L21" i="24"/>
  <c r="N21" i="24" s="1"/>
  <c r="L25" i="24"/>
  <c r="O25" i="24" s="1"/>
  <c r="L26" i="24"/>
  <c r="L33" i="24"/>
  <c r="O33" i="24" s="1"/>
  <c r="L34" i="24"/>
  <c r="O34" i="24" s="1"/>
  <c r="L11" i="25"/>
  <c r="L13" i="25"/>
  <c r="N13" i="25" s="1"/>
  <c r="L14" i="25"/>
  <c r="O14" i="25" s="1"/>
  <c r="L17" i="25"/>
  <c r="N17" i="25" s="1"/>
  <c r="L24" i="25"/>
  <c r="O24" i="25" s="1"/>
  <c r="L25" i="25"/>
  <c r="N25" i="25" s="1"/>
  <c r="L26" i="25"/>
  <c r="L30" i="25"/>
  <c r="L31" i="25"/>
  <c r="O31" i="25" s="1"/>
  <c r="L9" i="26"/>
  <c r="N9" i="26" s="1"/>
  <c r="L14" i="26"/>
  <c r="L17" i="26"/>
  <c r="L19" i="26"/>
  <c r="N19" i="26" s="1"/>
  <c r="L26" i="26"/>
  <c r="N26" i="26" s="1"/>
  <c r="L27" i="26"/>
  <c r="L30" i="26"/>
  <c r="L37" i="26"/>
  <c r="N37" i="26" s="1"/>
  <c r="L38" i="26"/>
  <c r="O38" i="26" s="1"/>
  <c r="L39" i="26"/>
  <c r="O39" i="26" s="1"/>
  <c r="L9" i="27"/>
  <c r="N9" i="27" s="1"/>
  <c r="L11" i="27"/>
  <c r="L19" i="27"/>
  <c r="L20" i="27"/>
  <c r="N20" i="27" s="1"/>
  <c r="L28" i="27"/>
  <c r="L29" i="27"/>
  <c r="O29" i="27" s="1"/>
  <c r="L36" i="27"/>
  <c r="L37" i="27"/>
  <c r="N37" i="27" s="1"/>
  <c r="L9" i="31"/>
  <c r="N9" i="31" s="1"/>
  <c r="L23" i="31"/>
  <c r="N23" i="31" s="1"/>
  <c r="L24" i="31"/>
  <c r="O24" i="31" s="1"/>
  <c r="L30" i="31"/>
  <c r="N30" i="31" s="1"/>
  <c r="L31" i="31"/>
  <c r="O31" i="31" s="1"/>
  <c r="L25" i="32"/>
  <c r="L39" i="32"/>
  <c r="L9" i="22"/>
  <c r="N9" i="22" s="1"/>
  <c r="L9" i="17"/>
  <c r="O9" i="17" s="1"/>
  <c r="L10" i="17"/>
  <c r="O10" i="17" s="1"/>
  <c r="L17" i="17"/>
  <c r="L21" i="17"/>
  <c r="O21" i="17" s="1"/>
  <c r="L25" i="17"/>
  <c r="N25" i="17" s="1"/>
  <c r="L29" i="17"/>
  <c r="O29" i="17" s="1"/>
  <c r="L33" i="17"/>
  <c r="N33" i="17" s="1"/>
  <c r="L37" i="17"/>
  <c r="N37" i="17" s="1"/>
  <c r="L9" i="19"/>
  <c r="N9" i="19" s="1"/>
  <c r="L13" i="19"/>
  <c r="O13" i="19" s="1"/>
  <c r="L14" i="19"/>
  <c r="N14" i="19" s="1"/>
  <c r="L15" i="19"/>
  <c r="N15" i="19" s="1"/>
  <c r="L30" i="19"/>
  <c r="L15" i="20"/>
  <c r="O15" i="20" s="1"/>
  <c r="L22" i="20"/>
  <c r="N22" i="20" s="1"/>
  <c r="L30" i="20"/>
  <c r="O30" i="20" s="1"/>
  <c r="L32" i="20"/>
  <c r="O32" i="20" s="1"/>
  <c r="L34" i="20"/>
  <c r="O34" i="20" s="1"/>
  <c r="L38" i="20"/>
  <c r="N38" i="20" s="1"/>
  <c r="L11" i="21"/>
  <c r="N11" i="21" s="1"/>
  <c r="L20" i="21"/>
  <c r="O20" i="21" s="1"/>
  <c r="L21" i="21"/>
  <c r="L25" i="21"/>
  <c r="L26" i="21"/>
  <c r="O26" i="21" s="1"/>
  <c r="L36" i="21"/>
  <c r="O36" i="21" s="1"/>
  <c r="L37" i="21"/>
  <c r="L39" i="21"/>
  <c r="L12" i="22"/>
  <c r="L15" i="22"/>
  <c r="N15" i="22" s="1"/>
  <c r="L19" i="22"/>
  <c r="O19" i="22" s="1"/>
  <c r="L24" i="22"/>
  <c r="L28" i="22"/>
  <c r="L31" i="22"/>
  <c r="N31" i="22" s="1"/>
  <c r="L35" i="22"/>
  <c r="O35" i="22" s="1"/>
  <c r="L9" i="23"/>
  <c r="N9" i="23" s="1"/>
  <c r="L13" i="23"/>
  <c r="N13" i="23" s="1"/>
  <c r="L17" i="23"/>
  <c r="O17" i="23" s="1"/>
  <c r="L20" i="23"/>
  <c r="L24" i="23"/>
  <c r="L26" i="23"/>
  <c r="L29" i="23"/>
  <c r="N29" i="23" s="1"/>
  <c r="L33" i="23"/>
  <c r="N33" i="23" s="1"/>
  <c r="L36" i="23"/>
  <c r="L38" i="23"/>
  <c r="L10" i="24"/>
  <c r="N10" i="24" s="1"/>
  <c r="L12" i="24"/>
  <c r="L16" i="24"/>
  <c r="L19" i="24"/>
  <c r="O19" i="24" s="1"/>
  <c r="L23" i="24"/>
  <c r="L28" i="24"/>
  <c r="L32" i="24"/>
  <c r="N32" i="24" s="1"/>
  <c r="L37" i="24"/>
  <c r="O37" i="24" s="1"/>
  <c r="L10" i="25"/>
  <c r="L16" i="25"/>
  <c r="L19" i="25"/>
  <c r="O19" i="25" s="1"/>
  <c r="L23" i="25"/>
  <c r="O23" i="25" s="1"/>
  <c r="L34" i="25"/>
  <c r="L13" i="26"/>
  <c r="N13" i="26" s="1"/>
  <c r="L16" i="26"/>
  <c r="L18" i="26"/>
  <c r="L20" i="26"/>
  <c r="L25" i="26"/>
  <c r="L29" i="26"/>
  <c r="N29" i="26" s="1"/>
  <c r="L32" i="26"/>
  <c r="L36" i="26"/>
  <c r="L10" i="27"/>
  <c r="O10" i="27" s="1"/>
  <c r="L15" i="27"/>
  <c r="L18" i="27"/>
  <c r="O18" i="27" s="1"/>
  <c r="L22" i="27"/>
  <c r="N22" i="27" s="1"/>
  <c r="L32" i="27"/>
  <c r="L35" i="27"/>
  <c r="N35" i="27" s="1"/>
  <c r="L11" i="31"/>
  <c r="O11" i="31" s="1"/>
  <c r="L15" i="31"/>
  <c r="N15" i="31" s="1"/>
  <c r="L19" i="31"/>
  <c r="O19" i="31" s="1"/>
  <c r="L25" i="31"/>
  <c r="L28" i="31"/>
  <c r="N28" i="31" s="1"/>
  <c r="L32" i="31"/>
  <c r="O32" i="31" s="1"/>
  <c r="L36" i="31"/>
  <c r="N36" i="31" s="1"/>
  <c r="L13" i="32"/>
  <c r="L14" i="32"/>
  <c r="L22" i="32"/>
  <c r="L23" i="32"/>
  <c r="L24" i="32"/>
  <c r="L27" i="32"/>
  <c r="L31" i="32"/>
  <c r="L32" i="32"/>
  <c r="O32" i="32" s="1"/>
  <c r="L10" i="32"/>
  <c r="L12" i="32"/>
  <c r="L16" i="32"/>
  <c r="L21" i="32"/>
  <c r="L26" i="32"/>
  <c r="N26" i="32" s="1"/>
  <c r="L29" i="32"/>
  <c r="L34" i="32"/>
  <c r="L38" i="32"/>
  <c r="L14" i="17"/>
  <c r="O14" i="17" s="1"/>
  <c r="L15" i="17"/>
  <c r="O15" i="17" s="1"/>
  <c r="L22" i="19"/>
  <c r="O22" i="19" s="1"/>
  <c r="L23" i="19"/>
  <c r="L28" i="19"/>
  <c r="N28" i="19" s="1"/>
  <c r="L29" i="19"/>
  <c r="N29" i="19" s="1"/>
  <c r="L33" i="19"/>
  <c r="N33" i="19" s="1"/>
  <c r="L35" i="19"/>
  <c r="N35" i="19" s="1"/>
  <c r="L36" i="19"/>
  <c r="O36" i="19" s="1"/>
  <c r="L16" i="20"/>
  <c r="N16" i="20" s="1"/>
  <c r="L18" i="20"/>
  <c r="L9" i="21"/>
  <c r="O9" i="21" s="1"/>
  <c r="L16" i="21"/>
  <c r="O16" i="21" s="1"/>
  <c r="L19" i="21"/>
  <c r="L23" i="21"/>
  <c r="L28" i="21"/>
  <c r="N28" i="21" s="1"/>
  <c r="L32" i="21"/>
  <c r="O32" i="21" s="1"/>
  <c r="L35" i="21"/>
  <c r="M14" i="31"/>
  <c r="M20" i="31"/>
  <c r="M25" i="31"/>
  <c r="N25" i="31" s="1"/>
  <c r="M33" i="31"/>
  <c r="N33" i="31" s="1"/>
  <c r="M39" i="31"/>
  <c r="M16" i="31"/>
  <c r="M18" i="31"/>
  <c r="O18" i="31" s="1"/>
  <c r="M29" i="31"/>
  <c r="M35" i="31"/>
  <c r="M37" i="31"/>
  <c r="M12" i="32"/>
  <c r="M18" i="32"/>
  <c r="M25" i="32"/>
  <c r="M39" i="32"/>
  <c r="M11" i="27"/>
  <c r="M26" i="27"/>
  <c r="O26" i="27" s="1"/>
  <c r="M19" i="27"/>
  <c r="M34" i="27"/>
  <c r="M25" i="27"/>
  <c r="M32" i="27"/>
  <c r="M15" i="27"/>
  <c r="M21" i="27"/>
  <c r="M28" i="27"/>
  <c r="O28" i="27" s="1"/>
  <c r="M30" i="27"/>
  <c r="M36" i="27"/>
  <c r="M38" i="27"/>
  <c r="M17" i="26"/>
  <c r="M25" i="26"/>
  <c r="M11" i="26"/>
  <c r="M14" i="26"/>
  <c r="M16" i="26"/>
  <c r="M21" i="26"/>
  <c r="M22" i="26"/>
  <c r="M24" i="26"/>
  <c r="N24" i="26" s="1"/>
  <c r="M27" i="26"/>
  <c r="M30" i="26"/>
  <c r="M32" i="26"/>
  <c r="M10" i="26"/>
  <c r="M12" i="26"/>
  <c r="N12" i="26" s="1"/>
  <c r="M18" i="26"/>
  <c r="M20" i="26"/>
  <c r="M36" i="26"/>
  <c r="M20" i="25"/>
  <c r="M36" i="25"/>
  <c r="M11" i="25"/>
  <c r="M26" i="25"/>
  <c r="M34" i="25"/>
  <c r="M9" i="25"/>
  <c r="N9" i="25" s="1"/>
  <c r="M10" i="25"/>
  <c r="M16" i="25"/>
  <c r="M30" i="25"/>
  <c r="M32" i="25"/>
  <c r="M38" i="25"/>
  <c r="M12" i="24"/>
  <c r="O12" i="24" s="1"/>
  <c r="M20" i="24"/>
  <c r="M28" i="24"/>
  <c r="M16" i="24"/>
  <c r="M18" i="24"/>
  <c r="M26" i="24"/>
  <c r="N26" i="24" s="1"/>
  <c r="M14" i="24"/>
  <c r="M22" i="24"/>
  <c r="M24" i="24"/>
  <c r="M29" i="24"/>
  <c r="O29" i="24" s="1"/>
  <c r="M39" i="24"/>
  <c r="M12" i="23"/>
  <c r="M22" i="23"/>
  <c r="N22" i="23" s="1"/>
  <c r="M24" i="23"/>
  <c r="M30" i="23"/>
  <c r="M32" i="23"/>
  <c r="N32" i="23" s="1"/>
  <c r="M38" i="23"/>
  <c r="M18" i="23"/>
  <c r="M20" i="23"/>
  <c r="M26" i="23"/>
  <c r="M28" i="23"/>
  <c r="M34" i="23"/>
  <c r="M36" i="23"/>
  <c r="M10" i="22"/>
  <c r="M26" i="22"/>
  <c r="M18" i="22"/>
  <c r="O18" i="22" s="1"/>
  <c r="M34" i="22"/>
  <c r="N34" i="22" s="1"/>
  <c r="M16" i="22"/>
  <c r="M24" i="22"/>
  <c r="M12" i="22"/>
  <c r="M14" i="22"/>
  <c r="O14" i="22" s="1"/>
  <c r="M20" i="22"/>
  <c r="M22" i="22"/>
  <c r="M28" i="22"/>
  <c r="M30" i="22"/>
  <c r="N30" i="22" s="1"/>
  <c r="M36" i="22"/>
  <c r="M38" i="22"/>
  <c r="M17" i="21"/>
  <c r="M19" i="21"/>
  <c r="N19" i="21" s="1"/>
  <c r="M25" i="21"/>
  <c r="M27" i="21"/>
  <c r="N27" i="21" s="1"/>
  <c r="M33" i="21"/>
  <c r="N33" i="21" s="1"/>
  <c r="M35" i="21"/>
  <c r="N35" i="21" s="1"/>
  <c r="M39" i="21"/>
  <c r="M12" i="21"/>
  <c r="N12" i="21" s="1"/>
  <c r="M13" i="21"/>
  <c r="M15" i="21"/>
  <c r="N15" i="21" s="1"/>
  <c r="M21" i="21"/>
  <c r="M23" i="21"/>
  <c r="N23" i="21" s="1"/>
  <c r="M29" i="21"/>
  <c r="N29" i="21" s="1"/>
  <c r="M31" i="21"/>
  <c r="N31" i="21" s="1"/>
  <c r="M37" i="21"/>
  <c r="M20" i="19"/>
  <c r="M11" i="19"/>
  <c r="M19" i="19"/>
  <c r="M23" i="19"/>
  <c r="M30" i="19"/>
  <c r="N30" i="19" s="1"/>
  <c r="O22" i="31"/>
  <c r="N26" i="31"/>
  <c r="N34" i="31"/>
  <c r="N38" i="31"/>
  <c r="O38" i="31"/>
  <c r="O11" i="32"/>
  <c r="N11" i="32"/>
  <c r="N14" i="27"/>
  <c r="O14" i="27"/>
  <c r="O20" i="27"/>
  <c r="O35" i="26"/>
  <c r="N35" i="26"/>
  <c r="O33" i="26"/>
  <c r="N33" i="26"/>
  <c r="N29" i="25"/>
  <c r="O29" i="25"/>
  <c r="O33" i="25"/>
  <c r="N37" i="25"/>
  <c r="O37" i="25"/>
  <c r="N35" i="25"/>
  <c r="O35" i="25"/>
  <c r="N39" i="25"/>
  <c r="O39" i="25"/>
  <c r="O21" i="24"/>
  <c r="N36" i="24"/>
  <c r="O36" i="24"/>
  <c r="N9" i="24"/>
  <c r="N11" i="24"/>
  <c r="O15" i="24"/>
  <c r="O23" i="24"/>
  <c r="N23" i="24"/>
  <c r="O15" i="23"/>
  <c r="N15" i="23"/>
  <c r="N16" i="23"/>
  <c r="O16" i="23"/>
  <c r="O19" i="23"/>
  <c r="O27" i="23"/>
  <c r="N27" i="23"/>
  <c r="O13" i="23"/>
  <c r="N21" i="23"/>
  <c r="O29" i="22"/>
  <c r="N29" i="22"/>
  <c r="N11" i="22"/>
  <c r="O23" i="22"/>
  <c r="O27" i="22"/>
  <c r="N27" i="22"/>
  <c r="O39" i="22"/>
  <c r="N39" i="22"/>
  <c r="O10" i="21"/>
  <c r="N10" i="21"/>
  <c r="O18" i="21"/>
  <c r="N18" i="21"/>
  <c r="O34" i="21"/>
  <c r="L31" i="20"/>
  <c r="N31" i="20" s="1"/>
  <c r="L10" i="20"/>
  <c r="N10" i="20" s="1"/>
  <c r="L23" i="20"/>
  <c r="N23" i="20" s="1"/>
  <c r="L24" i="20"/>
  <c r="N24" i="20" s="1"/>
  <c r="L26" i="20"/>
  <c r="O26" i="20" s="1"/>
  <c r="L39" i="20"/>
  <c r="N39" i="20" s="1"/>
  <c r="N33" i="24"/>
  <c r="O12" i="25"/>
  <c r="N12" i="25"/>
  <c r="O18" i="25"/>
  <c r="N18" i="25"/>
  <c r="N28" i="26"/>
  <c r="N13" i="19"/>
  <c r="O14" i="19"/>
  <c r="N22" i="19"/>
  <c r="N33" i="32"/>
  <c r="O33" i="32"/>
  <c r="O21" i="31"/>
  <c r="N11" i="20"/>
  <c r="O16" i="17"/>
  <c r="N16" i="17"/>
  <c r="N24" i="17"/>
  <c r="O24" i="17"/>
  <c r="N27" i="17"/>
  <c r="O28" i="17"/>
  <c r="N28" i="17"/>
  <c r="N30" i="17"/>
  <c r="N36" i="17"/>
  <c r="O36" i="17"/>
  <c r="N17" i="17"/>
  <c r="O17" i="17"/>
  <c r="N34" i="17"/>
  <c r="O35" i="17"/>
  <c r="N35" i="17"/>
  <c r="N38" i="17"/>
  <c r="O39" i="17"/>
  <c r="N9" i="17"/>
  <c r="O13" i="17"/>
  <c r="N13" i="17"/>
  <c r="L12" i="17"/>
  <c r="O12" i="17" s="1"/>
  <c r="O18" i="20"/>
  <c r="N18" i="20"/>
  <c r="O11" i="20"/>
  <c r="L12" i="19"/>
  <c r="O12" i="19" s="1"/>
  <c r="L17" i="19"/>
  <c r="L21" i="19"/>
  <c r="O21" i="19" s="1"/>
  <c r="L26" i="19"/>
  <c r="L27" i="19"/>
  <c r="O27" i="19" s="1"/>
  <c r="L32" i="19"/>
  <c r="N32" i="19" s="1"/>
  <c r="L39" i="19"/>
  <c r="O39" i="19" s="1"/>
  <c r="L9" i="20"/>
  <c r="N9" i="20" s="1"/>
  <c r="L19" i="20"/>
  <c r="O19" i="20" s="1"/>
  <c r="L27" i="20"/>
  <c r="N27" i="20" s="1"/>
  <c r="L35" i="20"/>
  <c r="O35" i="20" s="1"/>
  <c r="O24" i="19"/>
  <c r="N32" i="20"/>
  <c r="N24" i="19"/>
  <c r="B43" i="20"/>
  <c r="G44" i="20" s="1"/>
  <c r="L12" i="20"/>
  <c r="N12" i="20" s="1"/>
  <c r="L20" i="20"/>
  <c r="N20" i="20" s="1"/>
  <c r="L28" i="20"/>
  <c r="O28" i="20" s="1"/>
  <c r="L36" i="20"/>
  <c r="N36" i="20" s="1"/>
  <c r="L10" i="19"/>
  <c r="O10" i="19" s="1"/>
  <c r="L25" i="19"/>
  <c r="O25" i="19" s="1"/>
  <c r="L31" i="19"/>
  <c r="O31" i="19" s="1"/>
  <c r="L34" i="19"/>
  <c r="O34" i="19" s="1"/>
  <c r="L38" i="19"/>
  <c r="N38" i="19" s="1"/>
  <c r="L13" i="20"/>
  <c r="O13" i="20" s="1"/>
  <c r="L17" i="20"/>
  <c r="O17" i="20" s="1"/>
  <c r="L21" i="20"/>
  <c r="O21" i="20" s="1"/>
  <c r="L25" i="20"/>
  <c r="O25" i="20" s="1"/>
  <c r="L29" i="20"/>
  <c r="O29" i="20" s="1"/>
  <c r="L33" i="20"/>
  <c r="O33" i="20" s="1"/>
  <c r="L37" i="20"/>
  <c r="O37" i="20" s="1"/>
  <c r="N23" i="17" l="1"/>
  <c r="O17" i="25"/>
  <c r="O14" i="20"/>
  <c r="N36" i="21"/>
  <c r="O9" i="27"/>
  <c r="N34" i="25"/>
  <c r="N37" i="20"/>
  <c r="O31" i="22"/>
  <c r="O29" i="23"/>
  <c r="N17" i="26"/>
  <c r="I44" i="15"/>
  <c r="O9" i="19"/>
  <c r="O9" i="31"/>
  <c r="N9" i="21"/>
  <c r="O17" i="24"/>
  <c r="N35" i="20"/>
  <c r="O24" i="21"/>
  <c r="N32" i="22"/>
  <c r="N23" i="25"/>
  <c r="O37" i="17"/>
  <c r="N19" i="24"/>
  <c r="O19" i="32"/>
  <c r="N15" i="17"/>
  <c r="N14" i="25"/>
  <c r="O13" i="22"/>
  <c r="O31" i="26"/>
  <c r="O16" i="20"/>
  <c r="O37" i="27"/>
  <c r="N20" i="19"/>
  <c r="N28" i="23"/>
  <c r="O38" i="27"/>
  <c r="N20" i="31"/>
  <c r="O29" i="19"/>
  <c r="O12" i="27"/>
  <c r="O10" i="22"/>
  <c r="O27" i="20"/>
  <c r="N23" i="27"/>
  <c r="O39" i="23"/>
  <c r="O21" i="25"/>
  <c r="N18" i="27"/>
  <c r="N21" i="17"/>
  <c r="N25" i="22"/>
  <c r="N31" i="23"/>
  <c r="N27" i="24"/>
  <c r="O27" i="27"/>
  <c r="O18" i="24"/>
  <c r="N37" i="24"/>
  <c r="N12" i="23"/>
  <c r="O38" i="23"/>
  <c r="N26" i="25"/>
  <c r="N11" i="26"/>
  <c r="O31" i="17"/>
  <c r="N32" i="17"/>
  <c r="O39" i="20"/>
  <c r="N21" i="20"/>
  <c r="N30" i="20"/>
  <c r="N26" i="23"/>
  <c r="O22" i="26"/>
  <c r="O9" i="22"/>
  <c r="N11" i="23"/>
  <c r="N11" i="31"/>
  <c r="O28" i="22"/>
  <c r="N18" i="23"/>
  <c r="N20" i="24"/>
  <c r="O28" i="25"/>
  <c r="N26" i="17"/>
  <c r="O11" i="17"/>
  <c r="N17" i="31"/>
  <c r="O10" i="31"/>
  <c r="N14" i="26"/>
  <c r="N16" i="31"/>
  <c r="N37" i="19"/>
  <c r="N26" i="21"/>
  <c r="O20" i="22"/>
  <c r="N32" i="26"/>
  <c r="N30" i="24"/>
  <c r="O31" i="20"/>
  <c r="O25" i="23"/>
  <c r="N39" i="26"/>
  <c r="N18" i="32"/>
  <c r="N10" i="17"/>
  <c r="N11" i="19"/>
  <c r="N13" i="21"/>
  <c r="N12" i="32"/>
  <c r="N38" i="26"/>
  <c r="O22" i="21"/>
  <c r="N22" i="24"/>
  <c r="N22" i="17"/>
  <c r="O34" i="26"/>
  <c r="N24" i="27"/>
  <c r="N32" i="32"/>
  <c r="N22" i="25"/>
  <c r="N24" i="24"/>
  <c r="N29" i="17"/>
  <c r="O20" i="17"/>
  <c r="N31" i="31"/>
  <c r="O14" i="23"/>
  <c r="O39" i="27"/>
  <c r="O33" i="27"/>
  <c r="O25" i="27"/>
  <c r="N18" i="17"/>
  <c r="O27" i="25"/>
  <c r="O29" i="26"/>
  <c r="O38" i="22"/>
  <c r="O34" i="27"/>
  <c r="O33" i="17"/>
  <c r="O23" i="20"/>
  <c r="O16" i="19"/>
  <c r="O25" i="17"/>
  <c r="N19" i="17"/>
  <c r="O30" i="21"/>
  <c r="O15" i="22"/>
  <c r="N21" i="22"/>
  <c r="O23" i="23"/>
  <c r="O31" i="27"/>
  <c r="N16" i="27"/>
  <c r="N12" i="31"/>
  <c r="O14" i="31"/>
  <c r="N14" i="17"/>
  <c r="N19" i="20"/>
  <c r="O9" i="26"/>
  <c r="O28" i="21"/>
  <c r="N34" i="24"/>
  <c r="O9" i="15"/>
  <c r="P9" i="15" s="1"/>
  <c r="O15" i="31"/>
  <c r="O30" i="31"/>
  <c r="O26" i="26"/>
  <c r="O26" i="32"/>
  <c r="N34" i="20"/>
  <c r="O38" i="21"/>
  <c r="N37" i="23"/>
  <c r="N24" i="31"/>
  <c r="N39" i="21"/>
  <c r="O19" i="27"/>
  <c r="N17" i="27"/>
  <c r="N35" i="22"/>
  <c r="O33" i="23"/>
  <c r="O9" i="23"/>
  <c r="N29" i="31"/>
  <c r="N25" i="19"/>
  <c r="N27" i="31"/>
  <c r="N24" i="25"/>
  <c r="N38" i="24"/>
  <c r="O15" i="25"/>
  <c r="O25" i="25"/>
  <c r="N16" i="26"/>
  <c r="N11" i="27"/>
  <c r="O28" i="19"/>
  <c r="O23" i="31"/>
  <c r="N14" i="21"/>
  <c r="N33" i="22"/>
  <c r="N17" i="22"/>
  <c r="O32" i="24"/>
  <c r="O13" i="26"/>
  <c r="N15" i="26"/>
  <c r="N10" i="27"/>
  <c r="O22" i="22"/>
  <c r="O26" i="22"/>
  <c r="O10" i="26"/>
  <c r="O21" i="27"/>
  <c r="N19" i="31"/>
  <c r="O38" i="20"/>
  <c r="N16" i="21"/>
  <c r="O35" i="23"/>
  <c r="N23" i="19"/>
  <c r="N38" i="25"/>
  <c r="O15" i="27"/>
  <c r="N25" i="24"/>
  <c r="O19" i="26"/>
  <c r="O36" i="23"/>
  <c r="N30" i="23"/>
  <c r="N36" i="19"/>
  <c r="O10" i="23"/>
  <c r="N19" i="25"/>
  <c r="O35" i="19"/>
  <c r="O21" i="21"/>
  <c r="N11" i="25"/>
  <c r="O15" i="19"/>
  <c r="N18" i="19"/>
  <c r="O33" i="19"/>
  <c r="N20" i="21"/>
  <c r="O37" i="22"/>
  <c r="O35" i="24"/>
  <c r="N31" i="25"/>
  <c r="O37" i="26"/>
  <c r="N23" i="26"/>
  <c r="N29" i="27"/>
  <c r="O28" i="31"/>
  <c r="N17" i="21"/>
  <c r="O12" i="22"/>
  <c r="O34" i="23"/>
  <c r="N24" i="23"/>
  <c r="O30" i="25"/>
  <c r="O20" i="25"/>
  <c r="N27" i="26"/>
  <c r="O13" i="25"/>
  <c r="O36" i="31"/>
  <c r="O25" i="21"/>
  <c r="O25" i="32"/>
  <c r="N27" i="19"/>
  <c r="O20" i="24"/>
  <c r="N32" i="31"/>
  <c r="O32" i="25"/>
  <c r="N30" i="26"/>
  <c r="N32" i="27"/>
  <c r="N13" i="27"/>
  <c r="O31" i="24"/>
  <c r="N19" i="22"/>
  <c r="N17" i="23"/>
  <c r="O22" i="27"/>
  <c r="O24" i="22"/>
  <c r="O16" i="25"/>
  <c r="N34" i="19"/>
  <c r="N15" i="20"/>
  <c r="N32" i="21"/>
  <c r="O10" i="24"/>
  <c r="O13" i="24"/>
  <c r="O13" i="31"/>
  <c r="N37" i="21"/>
  <c r="N36" i="22"/>
  <c r="O16" i="22"/>
  <c r="O16" i="24"/>
  <c r="O10" i="25"/>
  <c r="O20" i="26"/>
  <c r="N36" i="27"/>
  <c r="O11" i="21"/>
  <c r="O35" i="27"/>
  <c r="N39" i="32"/>
  <c r="O22" i="20"/>
  <c r="N19" i="19"/>
  <c r="O14" i="24"/>
  <c r="O36" i="25"/>
  <c r="O25" i="26"/>
  <c r="N31" i="19"/>
  <c r="N20" i="23"/>
  <c r="O39" i="24"/>
  <c r="N28" i="24"/>
  <c r="N18" i="26"/>
  <c r="N21" i="26"/>
  <c r="O30" i="27"/>
  <c r="O35" i="31"/>
  <c r="O39" i="31"/>
  <c r="O37" i="31"/>
  <c r="N29" i="15"/>
  <c r="N39" i="15"/>
  <c r="O17" i="26"/>
  <c r="O25" i="15"/>
  <c r="N16" i="24"/>
  <c r="O32" i="26"/>
  <c r="N33" i="15"/>
  <c r="N18" i="31"/>
  <c r="N10" i="22"/>
  <c r="N32" i="15"/>
  <c r="O11" i="27"/>
  <c r="O17" i="15"/>
  <c r="N24" i="15"/>
  <c r="N25" i="32"/>
  <c r="O11" i="25"/>
  <c r="O22" i="24"/>
  <c r="O25" i="31"/>
  <c r="O34" i="25"/>
  <c r="N28" i="27"/>
  <c r="O11" i="26"/>
  <c r="O20" i="15"/>
  <c r="O12" i="15"/>
  <c r="N21" i="15"/>
  <c r="N13" i="15"/>
  <c r="N16" i="15"/>
  <c r="N37" i="15"/>
  <c r="N28" i="15"/>
  <c r="N14" i="31"/>
  <c r="N39" i="31"/>
  <c r="N30" i="25"/>
  <c r="N29" i="24"/>
  <c r="O26" i="24"/>
  <c r="N36" i="15"/>
  <c r="N22" i="26"/>
  <c r="N20" i="25"/>
  <c r="O38" i="25"/>
  <c r="O12" i="32"/>
  <c r="N10" i="25"/>
  <c r="O23" i="15"/>
  <c r="O28" i="23"/>
  <c r="N24" i="22"/>
  <c r="O15" i="21"/>
  <c r="N35" i="15"/>
  <c r="N22" i="15"/>
  <c r="O19" i="15"/>
  <c r="N27" i="15"/>
  <c r="O14" i="15"/>
  <c r="O12" i="21"/>
  <c r="N34" i="27"/>
  <c r="O35" i="21"/>
  <c r="O31" i="15"/>
  <c r="O19" i="21"/>
  <c r="B43" i="15"/>
  <c r="G44" i="15" s="1"/>
  <c r="N11" i="15"/>
  <c r="O23" i="19"/>
  <c r="N18" i="22"/>
  <c r="N12" i="22"/>
  <c r="B43" i="26"/>
  <c r="G44" i="26" s="1"/>
  <c r="O15" i="15"/>
  <c r="O30" i="15"/>
  <c r="N18" i="15"/>
  <c r="O20" i="31"/>
  <c r="N38" i="27"/>
  <c r="B43" i="22"/>
  <c r="G44" i="22" s="1"/>
  <c r="N14" i="22"/>
  <c r="O27" i="21"/>
  <c r="N34" i="15"/>
  <c r="N38" i="15"/>
  <c r="N26" i="15"/>
  <c r="N26" i="22"/>
  <c r="O16" i="31"/>
  <c r="N22" i="22"/>
  <c r="B43" i="24"/>
  <c r="G44" i="24" s="1"/>
  <c r="B43" i="31"/>
  <c r="G44" i="31" s="1"/>
  <c r="N10" i="15"/>
  <c r="P10" i="15" s="1"/>
  <c r="N12" i="17"/>
  <c r="N29" i="20"/>
  <c r="N13" i="20"/>
  <c r="O24" i="20"/>
  <c r="N36" i="26"/>
  <c r="O39" i="32"/>
  <c r="B43" i="21"/>
  <c r="G44" i="21" s="1"/>
  <c r="B43" i="19"/>
  <c r="G44" i="19" s="1"/>
  <c r="P9" i="17"/>
  <c r="N15" i="27"/>
  <c r="O36" i="27"/>
  <c r="N19" i="27"/>
  <c r="N25" i="27"/>
  <c r="O28" i="24"/>
  <c r="O32" i="23"/>
  <c r="B43" i="23"/>
  <c r="G44" i="23" s="1"/>
  <c r="O30" i="19"/>
  <c r="O20" i="19"/>
  <c r="O19" i="19"/>
  <c r="O31" i="21"/>
  <c r="O21" i="26"/>
  <c r="O36" i="26"/>
  <c r="O26" i="25"/>
  <c r="N16" i="25"/>
  <c r="N25" i="21"/>
  <c r="N36" i="25"/>
  <c r="N18" i="24"/>
  <c r="B43" i="25"/>
  <c r="G44" i="25" s="1"/>
  <c r="N26" i="27"/>
  <c r="N30" i="27"/>
  <c r="O14" i="26"/>
  <c r="N39" i="24"/>
  <c r="O34" i="22"/>
  <c r="O22" i="23"/>
  <c r="O33" i="31"/>
  <c r="N14" i="24"/>
  <c r="B43" i="27"/>
  <c r="G44" i="27" s="1"/>
  <c r="N25" i="26"/>
  <c r="O9" i="25"/>
  <c r="N21" i="27"/>
  <c r="O32" i="27"/>
  <c r="N10" i="26"/>
  <c r="O18" i="26"/>
  <c r="N12" i="24"/>
  <c r="O20" i="23"/>
  <c r="N38" i="23"/>
  <c r="O17" i="21"/>
  <c r="O24" i="24"/>
  <c r="N16" i="22"/>
  <c r="O24" i="26"/>
  <c r="N36" i="23"/>
  <c r="O36" i="22"/>
  <c r="O37" i="21"/>
  <c r="O10" i="20"/>
  <c r="O18" i="32"/>
  <c r="N33" i="20"/>
  <c r="N12" i="19"/>
  <c r="O13" i="21"/>
  <c r="N21" i="21"/>
  <c r="O39" i="21"/>
  <c r="O33" i="21"/>
  <c r="O29" i="31"/>
  <c r="N35" i="31"/>
  <c r="N37" i="31"/>
  <c r="O27" i="26"/>
  <c r="N20" i="26"/>
  <c r="O30" i="26"/>
  <c r="O16" i="26"/>
  <c r="O12" i="26"/>
  <c r="N32" i="25"/>
  <c r="O30" i="23"/>
  <c r="O12" i="23"/>
  <c r="O24" i="23"/>
  <c r="N34" i="23"/>
  <c r="O18" i="23"/>
  <c r="O26" i="23"/>
  <c r="N20" i="22"/>
  <c r="N28" i="22"/>
  <c r="O30" i="22"/>
  <c r="N38" i="22"/>
  <c r="O29" i="21"/>
  <c r="O23" i="21"/>
  <c r="O11" i="19"/>
  <c r="N17" i="20"/>
  <c r="O9" i="20"/>
  <c r="O36" i="20"/>
  <c r="N28" i="20"/>
  <c r="N26" i="20"/>
  <c r="I44" i="17"/>
  <c r="O26" i="19"/>
  <c r="N26" i="19"/>
  <c r="O17" i="19"/>
  <c r="N17" i="19"/>
  <c r="O32" i="19"/>
  <c r="O38" i="19"/>
  <c r="N10" i="19"/>
  <c r="N25" i="20"/>
  <c r="O12" i="20"/>
  <c r="N21" i="19"/>
  <c r="N39" i="19"/>
  <c r="O20" i="20"/>
  <c r="P10" i="17" l="1"/>
  <c r="P11" i="17" s="1"/>
  <c r="P12" i="17" s="1"/>
  <c r="P13" i="17" s="1"/>
  <c r="P14" i="17" s="1"/>
  <c r="P15" i="17" s="1"/>
  <c r="P16" i="17" s="1"/>
  <c r="P17" i="17" s="1"/>
  <c r="P18" i="17" s="1"/>
  <c r="P19" i="17" s="1"/>
  <c r="P20" i="17" s="1"/>
  <c r="P21" i="17" s="1"/>
  <c r="P22" i="17" s="1"/>
  <c r="P23" i="17" s="1"/>
  <c r="P24" i="17" s="1"/>
  <c r="P25" i="17" s="1"/>
  <c r="P26" i="17" s="1"/>
  <c r="P27" i="17" s="1"/>
  <c r="P28" i="17" s="1"/>
  <c r="P29" i="17" s="1"/>
  <c r="P30" i="17" s="1"/>
  <c r="P31" i="17" s="1"/>
  <c r="P32" i="17" s="1"/>
  <c r="P33" i="17" s="1"/>
  <c r="P34" i="17" s="1"/>
  <c r="P35" i="17" s="1"/>
  <c r="P36" i="17" s="1"/>
  <c r="P37" i="17" s="1"/>
  <c r="P38" i="17" s="1"/>
  <c r="P39" i="17" s="1"/>
  <c r="P40" i="17" s="1"/>
  <c r="K44" i="17" s="1"/>
  <c r="P11" i="15"/>
  <c r="P12" i="15"/>
  <c r="P13" i="15" s="1"/>
  <c r="P14" i="15"/>
  <c r="P15" i="15" s="1"/>
  <c r="P16" i="15" s="1"/>
  <c r="P17" i="15" s="1"/>
  <c r="P18" i="15" s="1"/>
  <c r="P19" i="15" s="1"/>
  <c r="P20" i="15" s="1"/>
  <c r="P21" i="15" s="1"/>
  <c r="P22" i="15" s="1"/>
  <c r="P23" i="15" s="1"/>
  <c r="P24" i="15" s="1"/>
  <c r="P25" i="15" s="1"/>
  <c r="P26" i="15" s="1"/>
  <c r="P27" i="15" s="1"/>
  <c r="P28" i="15" s="1"/>
  <c r="P29" i="15" s="1"/>
  <c r="P30" i="15" s="1"/>
  <c r="P31" i="15" s="1"/>
  <c r="P32" i="15" s="1"/>
  <c r="P33" i="15" s="1"/>
  <c r="P34" i="15" s="1"/>
  <c r="P35" i="15" s="1"/>
  <c r="P36" i="15" s="1"/>
  <c r="P37" i="15" s="1"/>
  <c r="P38" i="15" s="1"/>
  <c r="P39" i="15" s="1"/>
  <c r="P40" i="15" s="1"/>
  <c r="K44" i="15" s="1"/>
  <c r="P7" i="19" l="1"/>
  <c r="P9" i="19" s="1"/>
  <c r="P10" i="19" s="1"/>
  <c r="P11" i="19" s="1"/>
  <c r="P12" i="19" s="1"/>
  <c r="P13" i="19" s="1"/>
  <c r="P14" i="19" s="1"/>
  <c r="P15" i="19" s="1"/>
  <c r="P16" i="19" s="1"/>
  <c r="P17" i="19" s="1"/>
  <c r="P18" i="19" s="1"/>
  <c r="P19" i="19" s="1"/>
  <c r="P20" i="19" s="1"/>
  <c r="P21" i="19" s="1"/>
  <c r="P22" i="19" s="1"/>
  <c r="P23" i="19" s="1"/>
  <c r="P24" i="19" s="1"/>
  <c r="P25" i="19" s="1"/>
  <c r="P26" i="19" s="1"/>
  <c r="P27" i="19" s="1"/>
  <c r="P28" i="19" s="1"/>
  <c r="P29" i="19" s="1"/>
  <c r="P30" i="19" s="1"/>
  <c r="P31" i="19" s="1"/>
  <c r="P32" i="19" s="1"/>
  <c r="P33" i="19" s="1"/>
  <c r="P34" i="19" s="1"/>
  <c r="P35" i="19" s="1"/>
  <c r="P36" i="19" s="1"/>
  <c r="P37" i="19" s="1"/>
  <c r="P38" i="19" s="1"/>
  <c r="P39" i="19" s="1"/>
  <c r="P40" i="19" s="1"/>
  <c r="P7" i="20" s="1"/>
  <c r="P9" i="20" s="1"/>
  <c r="P10" i="20" s="1"/>
  <c r="P11" i="20" s="1"/>
  <c r="P12" i="20" s="1"/>
  <c r="P13" i="20" s="1"/>
  <c r="P14" i="20" s="1"/>
  <c r="P15" i="20" s="1"/>
  <c r="P16" i="20" s="1"/>
  <c r="P17" i="20" s="1"/>
  <c r="P18" i="20" s="1"/>
  <c r="P19" i="20" s="1"/>
  <c r="P20" i="20" s="1"/>
  <c r="P21" i="20" s="1"/>
  <c r="P22" i="20" s="1"/>
  <c r="P23" i="20" s="1"/>
  <c r="P24" i="20" s="1"/>
  <c r="P25" i="20" s="1"/>
  <c r="P26" i="20" s="1"/>
  <c r="P27" i="20" s="1"/>
  <c r="P28" i="20" s="1"/>
  <c r="P29" i="20" s="1"/>
  <c r="P30" i="20" s="1"/>
  <c r="P31" i="20" s="1"/>
  <c r="P32" i="20" s="1"/>
  <c r="P33" i="20" s="1"/>
  <c r="P34" i="20" s="1"/>
  <c r="P35" i="20" s="1"/>
  <c r="P36" i="20" s="1"/>
  <c r="P37" i="20" s="1"/>
  <c r="P38" i="20" s="1"/>
  <c r="P39" i="20" s="1"/>
  <c r="P40" i="20" s="1"/>
  <c r="P7" i="21" s="1"/>
  <c r="I44" i="19" l="1"/>
  <c r="I44" i="20"/>
  <c r="K44" i="19"/>
  <c r="K44" i="20"/>
  <c r="I44" i="21" l="1"/>
  <c r="P9" i="21"/>
  <c r="P10" i="21" s="1"/>
  <c r="P11" i="21" s="1"/>
  <c r="P12" i="21" s="1"/>
  <c r="P13" i="21" s="1"/>
  <c r="P14" i="21" s="1"/>
  <c r="P15" i="21" s="1"/>
  <c r="P16" i="21" s="1"/>
  <c r="P17" i="21" s="1"/>
  <c r="P18" i="21" s="1"/>
  <c r="P19" i="21" s="1"/>
  <c r="P20" i="21" s="1"/>
  <c r="P21" i="21" s="1"/>
  <c r="P22" i="21" s="1"/>
  <c r="P23" i="21" s="1"/>
  <c r="P24" i="21" s="1"/>
  <c r="P25" i="21" s="1"/>
  <c r="P26" i="21" s="1"/>
  <c r="P27" i="21" s="1"/>
  <c r="P28" i="21" s="1"/>
  <c r="P29" i="21" s="1"/>
  <c r="P30" i="21" s="1"/>
  <c r="P31" i="21" s="1"/>
  <c r="P32" i="21" s="1"/>
  <c r="P33" i="21" s="1"/>
  <c r="P34" i="21" s="1"/>
  <c r="P35" i="21" s="1"/>
  <c r="P36" i="21" s="1"/>
  <c r="P37" i="21" s="1"/>
  <c r="P38" i="21" s="1"/>
  <c r="P39" i="21" s="1"/>
  <c r="P40" i="21" s="1"/>
  <c r="P7" i="22" s="1"/>
  <c r="K44" i="21" l="1"/>
  <c r="P9" i="22" l="1"/>
  <c r="P10" i="22" s="1"/>
  <c r="P11" i="22" s="1"/>
  <c r="P12" i="22" s="1"/>
  <c r="P13" i="22" s="1"/>
  <c r="P14" i="22" s="1"/>
  <c r="P15" i="22" s="1"/>
  <c r="P16" i="22" s="1"/>
  <c r="P17" i="22" s="1"/>
  <c r="P18" i="22" s="1"/>
  <c r="P19" i="22" s="1"/>
  <c r="P20" i="22" s="1"/>
  <c r="P21" i="22" s="1"/>
  <c r="P22" i="22" s="1"/>
  <c r="P23" i="22" s="1"/>
  <c r="P24" i="22" s="1"/>
  <c r="P25" i="22" s="1"/>
  <c r="P26" i="22" s="1"/>
  <c r="P27" i="22" s="1"/>
  <c r="P28" i="22" s="1"/>
  <c r="P29" i="22" s="1"/>
  <c r="P30" i="22" s="1"/>
  <c r="P31" i="22" s="1"/>
  <c r="P32" i="22" s="1"/>
  <c r="P33" i="22" s="1"/>
  <c r="P34" i="22" s="1"/>
  <c r="P35" i="22" s="1"/>
  <c r="P36" i="22" s="1"/>
  <c r="P37" i="22" s="1"/>
  <c r="P38" i="22" s="1"/>
  <c r="P39" i="22" s="1"/>
  <c r="P40" i="22" s="1"/>
  <c r="I44" i="22"/>
  <c r="P7" i="23" l="1"/>
  <c r="K44" i="22"/>
  <c r="P9" i="23" l="1"/>
  <c r="P10" i="23" s="1"/>
  <c r="P11" i="23" s="1"/>
  <c r="P12" i="23" s="1"/>
  <c r="P13" i="23" s="1"/>
  <c r="P14" i="23" s="1"/>
  <c r="P15" i="23" s="1"/>
  <c r="P16" i="23" s="1"/>
  <c r="P17" i="23" s="1"/>
  <c r="P18" i="23" s="1"/>
  <c r="P19" i="23" s="1"/>
  <c r="P20" i="23" s="1"/>
  <c r="P21" i="23" s="1"/>
  <c r="P22" i="23" s="1"/>
  <c r="P23" i="23" s="1"/>
  <c r="P24" i="23" s="1"/>
  <c r="P25" i="23" s="1"/>
  <c r="P26" i="23" s="1"/>
  <c r="P27" i="23" s="1"/>
  <c r="P28" i="23" s="1"/>
  <c r="P29" i="23" s="1"/>
  <c r="P30" i="23" s="1"/>
  <c r="P31" i="23" s="1"/>
  <c r="P32" i="23" s="1"/>
  <c r="P33" i="23" s="1"/>
  <c r="P34" i="23" s="1"/>
  <c r="P35" i="23" s="1"/>
  <c r="P36" i="23" s="1"/>
  <c r="P37" i="23" s="1"/>
  <c r="P38" i="23" s="1"/>
  <c r="P39" i="23" s="1"/>
  <c r="P40" i="23" s="1"/>
  <c r="P7" i="24" s="1"/>
  <c r="I44" i="23"/>
  <c r="K44" i="23" l="1"/>
  <c r="I44" i="24" l="1"/>
  <c r="P9" i="24"/>
  <c r="P10" i="24" s="1"/>
  <c r="P11" i="24" s="1"/>
  <c r="P12" i="24" s="1"/>
  <c r="P13" i="24" s="1"/>
  <c r="P14" i="24" s="1"/>
  <c r="P15" i="24" s="1"/>
  <c r="P16" i="24" s="1"/>
  <c r="P17" i="24" s="1"/>
  <c r="P18" i="24" s="1"/>
  <c r="P19" i="24" s="1"/>
  <c r="P20" i="24" s="1"/>
  <c r="P21" i="24" s="1"/>
  <c r="P22" i="24" s="1"/>
  <c r="P23" i="24" s="1"/>
  <c r="P24" i="24" s="1"/>
  <c r="P25" i="24" s="1"/>
  <c r="P26" i="24" s="1"/>
  <c r="P27" i="24" s="1"/>
  <c r="P28" i="24" s="1"/>
  <c r="P29" i="24" s="1"/>
  <c r="P30" i="24" s="1"/>
  <c r="P31" i="24" s="1"/>
  <c r="P32" i="24" s="1"/>
  <c r="P33" i="24" s="1"/>
  <c r="P34" i="24" s="1"/>
  <c r="P35" i="24" s="1"/>
  <c r="P36" i="24" s="1"/>
  <c r="P37" i="24" s="1"/>
  <c r="P38" i="24" s="1"/>
  <c r="P39" i="24" s="1"/>
  <c r="P40" i="24" s="1"/>
  <c r="P7" i="25" l="1"/>
  <c r="K44" i="24"/>
  <c r="P9" i="25" l="1"/>
  <c r="P10" i="25" s="1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I44" i="25"/>
  <c r="K44" i="25" l="1"/>
  <c r="P7" i="26"/>
  <c r="I44" i="26" l="1"/>
  <c r="P9" i="26"/>
  <c r="P10" i="26" s="1"/>
  <c r="P11" i="26" s="1"/>
  <c r="P12" i="26" s="1"/>
  <c r="P13" i="26" s="1"/>
  <c r="P14" i="26" s="1"/>
  <c r="P15" i="26" s="1"/>
  <c r="P16" i="26" s="1"/>
  <c r="P17" i="26" s="1"/>
  <c r="P18" i="26" s="1"/>
  <c r="P19" i="26" s="1"/>
  <c r="P20" i="26" s="1"/>
  <c r="P21" i="26" s="1"/>
  <c r="P22" i="26" s="1"/>
  <c r="P23" i="26" s="1"/>
  <c r="P24" i="26" s="1"/>
  <c r="P25" i="26" s="1"/>
  <c r="P26" i="26" s="1"/>
  <c r="P27" i="26" s="1"/>
  <c r="P28" i="26" s="1"/>
  <c r="P29" i="26" s="1"/>
  <c r="P30" i="26" s="1"/>
  <c r="P31" i="26" s="1"/>
  <c r="P32" i="26" s="1"/>
  <c r="P33" i="26" s="1"/>
  <c r="P34" i="26" s="1"/>
  <c r="P35" i="26" s="1"/>
  <c r="P36" i="26" s="1"/>
  <c r="P37" i="26" s="1"/>
  <c r="P38" i="26" s="1"/>
  <c r="P39" i="26" s="1"/>
  <c r="P40" i="26" s="1"/>
  <c r="P7" i="27" l="1"/>
  <c r="K44" i="26"/>
  <c r="P9" i="27" l="1"/>
  <c r="P10" i="27" s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P24" i="27" s="1"/>
  <c r="P25" i="27" s="1"/>
  <c r="P26" i="27" s="1"/>
  <c r="P27" i="27" s="1"/>
  <c r="P28" i="27" s="1"/>
  <c r="P29" i="27" s="1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I44" i="27"/>
  <c r="P7" i="32" l="1"/>
  <c r="K44" i="27"/>
  <c r="I44" i="32" l="1"/>
  <c r="M35" i="32"/>
  <c r="N35" i="32" s="1"/>
  <c r="M27" i="32"/>
  <c r="N27" i="32" s="1"/>
  <c r="M15" i="32"/>
  <c r="N15" i="32" s="1"/>
  <c r="M9" i="32"/>
  <c r="N9" i="32" s="1"/>
  <c r="M23" i="32"/>
  <c r="N23" i="32" s="1"/>
  <c r="M13" i="32"/>
  <c r="N13" i="32" s="1"/>
  <c r="M21" i="32"/>
  <c r="N21" i="32" s="1"/>
  <c r="M29" i="32"/>
  <c r="N29" i="32" s="1"/>
  <c r="M37" i="32"/>
  <c r="N37" i="32" s="1"/>
  <c r="M36" i="32"/>
  <c r="N36" i="32" s="1"/>
  <c r="M34" i="32"/>
  <c r="N34" i="32" s="1"/>
  <c r="M31" i="32"/>
  <c r="N31" i="32" s="1"/>
  <c r="M30" i="32"/>
  <c r="N30" i="32" s="1"/>
  <c r="M28" i="32"/>
  <c r="O28" i="32" s="1"/>
  <c r="M24" i="32"/>
  <c r="N24" i="32" s="1"/>
  <c r="M22" i="32"/>
  <c r="N22" i="32" s="1"/>
  <c r="M20" i="32"/>
  <c r="N20" i="32" s="1"/>
  <c r="M17" i="32"/>
  <c r="O17" i="32" s="1"/>
  <c r="M16" i="32"/>
  <c r="N16" i="32" s="1"/>
  <c r="M14" i="32"/>
  <c r="N14" i="32" s="1"/>
  <c r="M10" i="32"/>
  <c r="O10" i="32" s="1"/>
  <c r="M38" i="32"/>
  <c r="N38" i="32" s="1"/>
  <c r="O38" i="32" l="1"/>
  <c r="O24" i="32"/>
  <c r="O36" i="32"/>
  <c r="O37" i="32"/>
  <c r="O14" i="32"/>
  <c r="O20" i="32"/>
  <c r="O30" i="32"/>
  <c r="O31" i="32"/>
  <c r="O29" i="32"/>
  <c r="O13" i="32"/>
  <c r="O27" i="32"/>
  <c r="N28" i="32"/>
  <c r="N10" i="32"/>
  <c r="B43" i="32"/>
  <c r="G44" i="32" s="1"/>
  <c r="N17" i="32"/>
  <c r="O16" i="32"/>
  <c r="O22" i="32"/>
  <c r="O34" i="32"/>
  <c r="O21" i="32"/>
  <c r="O23" i="32"/>
  <c r="O9" i="32"/>
  <c r="P9" i="32" s="1"/>
  <c r="O15" i="32"/>
  <c r="O35" i="32"/>
  <c r="P10" i="32" l="1"/>
  <c r="P11" i="32" s="1"/>
  <c r="P12" i="32" s="1"/>
  <c r="P13" i="32" s="1"/>
  <c r="P14" i="32" s="1"/>
  <c r="P15" i="32" s="1"/>
  <c r="P16" i="32" s="1"/>
  <c r="P17" i="32" s="1"/>
  <c r="P18" i="32" s="1"/>
  <c r="P19" i="32" s="1"/>
  <c r="P20" i="32" s="1"/>
  <c r="P21" i="32" s="1"/>
  <c r="P22" i="32" s="1"/>
  <c r="P23" i="32" s="1"/>
  <c r="P24" i="32" s="1"/>
  <c r="P25" i="32" s="1"/>
  <c r="P26" i="32" s="1"/>
  <c r="P27" i="32" s="1"/>
  <c r="P28" i="32" s="1"/>
  <c r="P29" i="32" s="1"/>
  <c r="P30" i="32" s="1"/>
  <c r="P31" i="32" s="1"/>
  <c r="P32" i="32" s="1"/>
  <c r="P33" i="32" s="1"/>
  <c r="P34" i="32" s="1"/>
  <c r="P35" i="32" s="1"/>
  <c r="P36" i="32" s="1"/>
  <c r="P37" i="32" s="1"/>
  <c r="P38" i="32" s="1"/>
  <c r="P39" i="32" s="1"/>
  <c r="P40" i="32" s="1"/>
  <c r="K44" i="32" l="1"/>
  <c r="P7" i="31"/>
  <c r="P9" i="31" l="1"/>
  <c r="P10" i="31" s="1"/>
  <c r="P11" i="31" s="1"/>
  <c r="P12" i="31" s="1"/>
  <c r="P13" i="31" s="1"/>
  <c r="P14" i="31" s="1"/>
  <c r="P15" i="31" s="1"/>
  <c r="P16" i="31" s="1"/>
  <c r="P17" i="31" s="1"/>
  <c r="P18" i="31" s="1"/>
  <c r="P19" i="31" s="1"/>
  <c r="P20" i="31" s="1"/>
  <c r="P21" i="31" s="1"/>
  <c r="P22" i="31" s="1"/>
  <c r="P23" i="31" s="1"/>
  <c r="P24" i="31" s="1"/>
  <c r="P25" i="31" s="1"/>
  <c r="P26" i="31" s="1"/>
  <c r="P27" i="31" s="1"/>
  <c r="P28" i="31" s="1"/>
  <c r="P29" i="31" s="1"/>
  <c r="P30" i="31" s="1"/>
  <c r="P31" i="31" s="1"/>
  <c r="P32" i="31" s="1"/>
  <c r="P33" i="31" s="1"/>
  <c r="P34" i="31" s="1"/>
  <c r="P35" i="31" s="1"/>
  <c r="P36" i="31" s="1"/>
  <c r="P37" i="31" s="1"/>
  <c r="P38" i="31" s="1"/>
  <c r="P39" i="31" s="1"/>
  <c r="P40" i="31" s="1"/>
  <c r="K44" i="31" s="1"/>
  <c r="I44" i="31"/>
</calcChain>
</file>

<file path=xl/sharedStrings.xml><?xml version="1.0" encoding="utf-8"?>
<sst xmlns="http://schemas.openxmlformats.org/spreadsheetml/2006/main" count="626" uniqueCount="142">
  <si>
    <t>Arbeitszeiterfassung</t>
  </si>
  <si>
    <t>Name:</t>
  </si>
  <si>
    <t>Dienststelle:</t>
  </si>
  <si>
    <t>Abteilung:</t>
  </si>
  <si>
    <t>Ferien-</t>
  </si>
  <si>
    <t>Vormittag</t>
  </si>
  <si>
    <t>Nachmittag</t>
  </si>
  <si>
    <t>Unterbrechung</t>
  </si>
  <si>
    <t>Arbeitsstunden</t>
  </si>
  <si>
    <t>SALDO</t>
  </si>
  <si>
    <t>Beginn</t>
  </si>
  <si>
    <t>Ende</t>
  </si>
  <si>
    <t>STD</t>
  </si>
  <si>
    <t>Total</t>
  </si>
  <si>
    <t>Soll</t>
  </si>
  <si>
    <t>+</t>
  </si>
  <si>
    <t>-</t>
  </si>
  <si>
    <t>Visum:</t>
  </si>
  <si>
    <t>(Rest):</t>
  </si>
  <si>
    <t>Übertrag</t>
  </si>
  <si>
    <t>Übertrag:</t>
  </si>
  <si>
    <t>Vollpensum +/-</t>
  </si>
  <si>
    <t>+/-</t>
  </si>
  <si>
    <t>Vollpensum h:</t>
  </si>
  <si>
    <t>Anteil in %</t>
  </si>
  <si>
    <t>Anteil in h</t>
  </si>
  <si>
    <t>geleistete h</t>
  </si>
  <si>
    <t>Übertrag +/-</t>
  </si>
  <si>
    <t>Pensen:</t>
  </si>
  <si>
    <t xml:space="preserve"> </t>
  </si>
  <si>
    <t>anspruch</t>
  </si>
  <si>
    <t>Absenzen gemäss Codes</t>
  </si>
  <si>
    <t>Grund:</t>
  </si>
  <si>
    <t>Mitarbeiter/in:</t>
  </si>
  <si>
    <t>Vorgesetzte/r:</t>
  </si>
  <si>
    <t>von 00 bis und mit 03 Minuten =</t>
  </si>
  <si>
    <t>ab 04 bis und mit 09 Minuten =</t>
  </si>
  <si>
    <t>ab 10 bis und mit 15 Minuten =</t>
  </si>
  <si>
    <t>ab 16 bis und mit 21 Minuten =</t>
  </si>
  <si>
    <t>ab 22 bis und mit 27 Minuten =</t>
  </si>
  <si>
    <t>ab 28 bis und mit 33 Minuten =</t>
  </si>
  <si>
    <t>ab 34 bis und mit 39 Minuten =</t>
  </si>
  <si>
    <t>ab 40 bis und mit 45 Minuten =</t>
  </si>
  <si>
    <t>ab 46 bis und mit 51 Minuten =</t>
  </si>
  <si>
    <t>ab 52 bis und mit 57 Minuten =</t>
  </si>
  <si>
    <t>ab 58 bis und mit 60 Minuten =</t>
  </si>
  <si>
    <t>In der Januartabelle zuerst Name/Vorname, Arbeitsort eintragen.</t>
  </si>
  <si>
    <t>In der Januartabelle, im Feld E/44 ist der Beschäftigungsgrad einzutragen. Damit übernimmt es die entsprechende Sollzeit pro Tag/Woche für das ganze Jahr.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</si>
  <si>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</si>
  <si>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</si>
  <si>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</si>
  <si>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</si>
  <si>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</si>
  <si>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</si>
  <si>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</si>
  <si>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</si>
  <si>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</si>
  <si>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</si>
  <si>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</si>
  <si>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</si>
  <si>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Code</t>
  </si>
  <si>
    <t>Jahr</t>
  </si>
  <si>
    <t>gT</t>
  </si>
  <si>
    <t>Fasnachtsmontag</t>
  </si>
  <si>
    <t>Fasnachtsmittwoch</t>
  </si>
  <si>
    <t>Karfreitag</t>
  </si>
  <si>
    <t>Ostermontag</t>
  </si>
  <si>
    <t>Auffahrtstag</t>
  </si>
  <si>
    <t>Pfingstmontag</t>
  </si>
  <si>
    <t>Freitag nach Auffart</t>
  </si>
  <si>
    <t>gibt es den Tag im Monat</t>
  </si>
  <si>
    <t>Neue:</t>
  </si>
  <si>
    <t>Name</t>
  </si>
  <si>
    <t>Dienststelle</t>
  </si>
  <si>
    <t>Abteilung</t>
  </si>
  <si>
    <t>Tag der Arbeit</t>
  </si>
  <si>
    <t>.</t>
  </si>
  <si>
    <t>Weihnachtstag</t>
  </si>
  <si>
    <t>Neujahr</t>
  </si>
  <si>
    <t>Silvester</t>
  </si>
  <si>
    <t>Heiligabend</t>
  </si>
  <si>
    <t>Im Feld P7 ist der allfällige Restsaldo der Gleitzeit aus der Zeiterfassung vom Vorjahr zu übertragen.</t>
  </si>
  <si>
    <t>Im Feld V7 ist der allfällige Restsaldo der Ferientage vom Vorjahr zu übertragen.</t>
  </si>
  <si>
    <t>Im Feld V8 ist der Ferienanspruch vom aktuellen Jahr einzutragen (die üblichen 25 Tage sind schon eingegeben).</t>
  </si>
  <si>
    <t>Nm</t>
  </si>
  <si>
    <t>Sämtliche Bestimmungen sind im Internet unter folgendem Link aufgeschaltet:</t>
  </si>
  <si>
    <t>4. Absenzcodes</t>
  </si>
  <si>
    <t>1. Arzt / Krankheit / Unfall / Therapien</t>
  </si>
  <si>
    <t>Bezeichnung</t>
  </si>
  <si>
    <t>AARG</t>
  </si>
  <si>
    <t>Arztbesuch (Gleitzeitmodelle)</t>
  </si>
  <si>
    <t>AARF</t>
  </si>
  <si>
    <t>Arztbesuch (Fixzeitenmodell)</t>
  </si>
  <si>
    <t>AKRA</t>
  </si>
  <si>
    <t>Krankheit</t>
  </si>
  <si>
    <t>AUNF</t>
  </si>
  <si>
    <t>Unfall</t>
  </si>
  <si>
    <t>2. Ferien / Urlaub / Mandate / Öffentlichkeitsdienst</t>
  </si>
  <si>
    <t>ABEZ</t>
  </si>
  <si>
    <t>Bezahlter Urlaub</t>
  </si>
  <si>
    <t>AFER</t>
  </si>
  <si>
    <t>Ferien</t>
  </si>
  <si>
    <t>AGUR</t>
  </si>
  <si>
    <t>Gekaufter Urlaub</t>
  </si>
  <si>
    <t>AURL</t>
  </si>
  <si>
    <t>Kurzurlaub</t>
  </si>
  <si>
    <t>ABVA</t>
  </si>
  <si>
    <t>Bezahlter Vaterschaftsurlaub</t>
  </si>
  <si>
    <t>AMVA</t>
  </si>
  <si>
    <t>Unbezahlter Mutterschafts-, Vaterschafts- und Adoptionsurlaub</t>
  </si>
  <si>
    <t>AOED</t>
  </si>
  <si>
    <t>Öffentlichkeitsdienst</t>
  </si>
  <si>
    <t>ANEB</t>
  </si>
  <si>
    <t>Politik / Expert/in</t>
  </si>
  <si>
    <t>ASWA</t>
  </si>
  <si>
    <t>Schwangerschaftsurlaub</t>
  </si>
  <si>
    <t>AUNB</t>
  </si>
  <si>
    <t>Unbezahlter Urlaub</t>
  </si>
  <si>
    <t>3. Kursbesuch / Unterricht / Arbeitszeit auswärts</t>
  </si>
  <si>
    <t>AEXT</t>
  </si>
  <si>
    <t>Arbeitszeit auswärts</t>
  </si>
  <si>
    <t>AKUA</t>
  </si>
  <si>
    <t>Kursbesuch angeordnet</t>
  </si>
  <si>
    <t>AKUN</t>
  </si>
  <si>
    <t xml:space="preserve">Kursbesuch nicht angeordnet </t>
  </si>
  <si>
    <t>AUNT</t>
  </si>
  <si>
    <t>Unterricht</t>
  </si>
  <si>
    <t>4. Zuschläge / Zulagen / Pikett</t>
  </si>
  <si>
    <t>APIK</t>
  </si>
  <si>
    <t>Zulage Pikettdienst</t>
  </si>
  <si>
    <t>AZUS</t>
  </si>
  <si>
    <t>Zulage Schicht</t>
  </si>
  <si>
    <t>AZSL</t>
  </si>
  <si>
    <t>Zuschlag Überzeit</t>
  </si>
  <si>
    <t>5. Kompensation Zeitsaldo / Überzeit</t>
  </si>
  <si>
    <t>AUEB</t>
  </si>
  <si>
    <t xml:space="preserve">Kompensation Überzeit </t>
  </si>
  <si>
    <t>AGLA</t>
  </si>
  <si>
    <t>Kompensation Zeitsaldo</t>
  </si>
  <si>
    <t>Nationalfeiertag</t>
  </si>
  <si>
    <t>Stephanstag</t>
  </si>
  <si>
    <t>https://www.baselland.ch/politik-und-behorden/direktionen/finanz-und-kirchendirektion/personalamt/arbeitszeiten/nettoarbeitszeiten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</si>
</sst>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0.0_)"/>
    <numFmt numFmtId="166" formatCode="0.0"/>
    <numFmt numFmtId="167" formatCode="0.0#"/>
  </numFmts>
  <fonts count="25" x14ac:knownFonts="1">
    <font>
      <sz val="12"/>
      <name val="Helv"/>
    </font>
    <font>
      <sz val="12"/>
      <color indexed="12"/>
      <name val="Helv"/>
    </font>
    <font>
      <sz val="12"/>
      <name val="Arial"/>
      <family val="2"/>
    </font>
    <font>
      <b/>
      <sz val="12"/>
      <name val="Arial"/>
      <family val="2"/>
    </font>
    <font>
      <sz val="16"/>
      <name val="Helv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6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sz val="12"/>
      <color indexed="39"/>
      <name val="Arial"/>
      <family val="2"/>
    </font>
    <font>
      <sz val="12"/>
      <color indexed="18"/>
      <name val="Arial"/>
      <family val="2"/>
    </font>
    <font>
      <sz val="12"/>
      <color indexed="14"/>
      <name val="Arial"/>
      <family val="2"/>
    </font>
    <font>
      <sz val="12"/>
      <color indexed="11"/>
      <name val="Arial"/>
      <family val="2"/>
    </font>
    <font>
      <sz val="12"/>
      <color indexed="10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6"/>
      <color theme="5" tint="-0.249977111117893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165" fontId="0" fillId="0" borderId="0"/>
    <xf numFmtId="0" fontId="22" fillId="0" borderId="0"/>
    <xf numFmtId="0" fontId="23" fillId="0" borderId="0" applyNumberFormat="0" applyFill="0" applyBorder="0" applyAlignment="0" applyProtection="0"/>
  </cellStyleXfs>
  <cellXfs count="257">
    <xf numFmtId="165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5" fontId="0" fillId="0" borderId="0" xfId="0" applyProtection="1"/>
    <xf numFmtId="165" fontId="1" fillId="0" borderId="0" xfId="0" applyFont="1" applyProtection="1"/>
    <xf numFmtId="165" fontId="2" fillId="0" borderId="0" xfId="0" applyFont="1" applyAlignment="1" applyProtection="1">
      <alignment horizontal="center"/>
    </xf>
    <xf numFmtId="1" fontId="0" fillId="0" borderId="0" xfId="0" applyNumberFormat="1" applyProtection="1"/>
    <xf numFmtId="1" fontId="0" fillId="0" borderId="0" xfId="0" applyNumberFormat="1" applyBorder="1" applyProtection="1"/>
    <xf numFmtId="2" fontId="0" fillId="0" borderId="0" xfId="0" applyNumberFormat="1" applyProtection="1"/>
    <xf numFmtId="2" fontId="0" fillId="0" borderId="0" xfId="0" applyNumberFormat="1" applyBorder="1" applyProtection="1"/>
    <xf numFmtId="2" fontId="0" fillId="0" borderId="0" xfId="0" applyNumberFormat="1" applyAlignment="1" applyProtection="1">
      <alignment horizontal="left"/>
    </xf>
    <xf numFmtId="165" fontId="0" fillId="0" borderId="0" xfId="0" applyFill="1" applyProtection="1"/>
    <xf numFmtId="165" fontId="3" fillId="0" borderId="1" xfId="0" applyFont="1" applyBorder="1" applyAlignment="1" applyProtection="1">
      <alignment horizontal="center"/>
      <protection hidden="1"/>
    </xf>
    <xf numFmtId="165" fontId="4" fillId="0" borderId="0" xfId="0" applyFont="1" applyAlignment="1" applyProtection="1">
      <alignment horizontal="left" vertical="center"/>
    </xf>
    <xf numFmtId="165" fontId="7" fillId="2" borderId="4" xfId="0" applyFont="1" applyFill="1" applyBorder="1" applyAlignment="1" applyProtection="1">
      <alignment horizontal="left" vertical="center"/>
      <protection hidden="1"/>
    </xf>
    <xf numFmtId="165" fontId="2" fillId="0" borderId="5" xfId="0" applyFont="1" applyBorder="1" applyProtection="1">
      <protection hidden="1"/>
    </xf>
    <xf numFmtId="165" fontId="10" fillId="0" borderId="6" xfId="0" applyFont="1" applyBorder="1" applyAlignment="1" applyProtection="1">
      <alignment horizontal="left"/>
      <protection hidden="1"/>
    </xf>
    <xf numFmtId="165" fontId="10" fillId="0" borderId="6" xfId="0" applyFont="1" applyBorder="1" applyProtection="1">
      <protection hidden="1"/>
    </xf>
    <xf numFmtId="2" fontId="10" fillId="0" borderId="6" xfId="0" applyNumberFormat="1" applyFont="1" applyBorder="1" applyProtection="1">
      <protection hidden="1"/>
    </xf>
    <xf numFmtId="2" fontId="10" fillId="0" borderId="6" xfId="0" applyNumberFormat="1" applyFont="1" applyBorder="1" applyAlignment="1" applyProtection="1">
      <alignment horizontal="left"/>
      <protection hidden="1"/>
    </xf>
    <xf numFmtId="2" fontId="2" fillId="0" borderId="6" xfId="0" applyNumberFormat="1" applyFont="1" applyBorder="1" applyAlignment="1" applyProtection="1">
      <alignment horizontal="center"/>
      <protection hidden="1"/>
    </xf>
    <xf numFmtId="2" fontId="2" fillId="0" borderId="6" xfId="0" applyNumberFormat="1" applyFont="1" applyBorder="1" applyProtection="1">
      <protection hidden="1"/>
    </xf>
    <xf numFmtId="1" fontId="10" fillId="0" borderId="7" xfId="0" applyNumberFormat="1" applyFont="1" applyBorder="1" applyAlignment="1" applyProtection="1">
      <alignment horizontal="left"/>
      <protection hidden="1"/>
    </xf>
    <xf numFmtId="165" fontId="10" fillId="0" borderId="8" xfId="0" applyFont="1" applyBorder="1" applyProtection="1">
      <protection hidden="1"/>
    </xf>
    <xf numFmtId="165" fontId="10" fillId="0" borderId="9" xfId="0" applyFont="1" applyBorder="1" applyProtection="1">
      <protection hidden="1"/>
    </xf>
    <xf numFmtId="165" fontId="3" fillId="0" borderId="10" xfId="0" applyFont="1" applyBorder="1" applyAlignment="1" applyProtection="1">
      <alignment horizontal="center"/>
      <protection hidden="1"/>
    </xf>
    <xf numFmtId="165" fontId="2" fillId="0" borderId="2" xfId="0" applyFont="1" applyBorder="1" applyProtection="1">
      <protection hidden="1"/>
    </xf>
    <xf numFmtId="165" fontId="2" fillId="0" borderId="0" xfId="0" applyFont="1" applyBorder="1" applyProtection="1">
      <protection hidden="1"/>
    </xf>
    <xf numFmtId="2" fontId="10" fillId="0" borderId="0" xfId="0" applyNumberFormat="1" applyFont="1" applyBorder="1" applyAlignment="1" applyProtection="1">
      <alignment horizontal="right"/>
      <protection hidden="1"/>
    </xf>
    <xf numFmtId="2" fontId="2" fillId="0" borderId="11" xfId="0" applyNumberFormat="1" applyFont="1" applyBorder="1" applyProtection="1">
      <protection hidden="1"/>
    </xf>
    <xf numFmtId="2" fontId="2" fillId="0" borderId="0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165" fontId="2" fillId="0" borderId="0" xfId="0" applyFont="1" applyFill="1" applyBorder="1" applyProtection="1">
      <protection hidden="1"/>
    </xf>
    <xf numFmtId="165" fontId="10" fillId="0" borderId="12" xfId="0" applyFont="1" applyBorder="1" applyAlignment="1" applyProtection="1">
      <protection hidden="1"/>
    </xf>
    <xf numFmtId="2" fontId="10" fillId="0" borderId="13" xfId="0" applyNumberFormat="1" applyFont="1" applyBorder="1" applyAlignment="1" applyProtection="1">
      <alignment horizontal="right"/>
      <protection hidden="1"/>
    </xf>
    <xf numFmtId="2" fontId="2" fillId="0" borderId="14" xfId="0" applyNumberFormat="1" applyFont="1" applyBorder="1" applyProtection="1">
      <protection hidden="1"/>
    </xf>
    <xf numFmtId="2" fontId="2" fillId="0" borderId="12" xfId="0" applyNumberFormat="1" applyFont="1" applyBorder="1" applyProtection="1">
      <protection hidden="1"/>
    </xf>
    <xf numFmtId="165" fontId="2" fillId="0" borderId="21" xfId="0" applyFont="1" applyBorder="1" applyProtection="1">
      <protection hidden="1"/>
    </xf>
    <xf numFmtId="165" fontId="2" fillId="0" borderId="12" xfId="0" applyFont="1" applyBorder="1" applyProtection="1">
      <protection hidden="1"/>
    </xf>
    <xf numFmtId="165" fontId="2" fillId="0" borderId="22" xfId="0" applyFont="1" applyBorder="1" applyProtection="1">
      <protection hidden="1"/>
    </xf>
    <xf numFmtId="2" fontId="2" fillId="0" borderId="20" xfId="0" applyNumberFormat="1" applyFont="1" applyBorder="1" applyProtection="1">
      <protection hidden="1"/>
    </xf>
    <xf numFmtId="2" fontId="2" fillId="0" borderId="21" xfId="0" applyNumberFormat="1" applyFont="1" applyBorder="1" applyProtection="1">
      <protection hidden="1"/>
    </xf>
    <xf numFmtId="2" fontId="2" fillId="0" borderId="23" xfId="0" applyNumberFormat="1" applyFont="1" applyBorder="1" applyProtection="1">
      <protection hidden="1"/>
    </xf>
    <xf numFmtId="165" fontId="2" fillId="0" borderId="24" xfId="0" applyFont="1" applyBorder="1" applyProtection="1">
      <protection hidden="1"/>
    </xf>
    <xf numFmtId="165" fontId="2" fillId="0" borderId="25" xfId="0" applyFont="1" applyBorder="1" applyProtection="1">
      <protection hidden="1"/>
    </xf>
    <xf numFmtId="165" fontId="12" fillId="0" borderId="27" xfId="0" applyFont="1" applyBorder="1" applyAlignment="1" applyProtection="1">
      <alignment horizontal="centerContinuous"/>
      <protection hidden="1"/>
    </xf>
    <xf numFmtId="2" fontId="2" fillId="0" borderId="28" xfId="0" applyNumberFormat="1" applyFont="1" applyBorder="1" applyProtection="1">
      <protection hidden="1"/>
    </xf>
    <xf numFmtId="2" fontId="2" fillId="0" borderId="3" xfId="0" applyNumberFormat="1" applyFont="1" applyBorder="1" applyProtection="1">
      <protection hidden="1"/>
    </xf>
    <xf numFmtId="165" fontId="2" fillId="0" borderId="29" xfId="0" applyFont="1" applyBorder="1" applyProtection="1">
      <protection hidden="1"/>
    </xf>
    <xf numFmtId="165" fontId="2" fillId="0" borderId="30" xfId="0" applyFont="1" applyBorder="1" applyProtection="1">
      <protection hidden="1"/>
    </xf>
    <xf numFmtId="2" fontId="2" fillId="0" borderId="31" xfId="0" applyNumberFormat="1" applyFont="1" applyBorder="1" applyProtection="1">
      <protection hidden="1"/>
    </xf>
    <xf numFmtId="2" fontId="2" fillId="0" borderId="30" xfId="0" applyNumberFormat="1" applyFont="1" applyBorder="1" applyProtection="1">
      <protection hidden="1"/>
    </xf>
    <xf numFmtId="2" fontId="2" fillId="0" borderId="32" xfId="0" applyNumberFormat="1" applyFont="1" applyBorder="1" applyProtection="1">
      <protection hidden="1"/>
    </xf>
    <xf numFmtId="165" fontId="2" fillId="0" borderId="33" xfId="0" applyFont="1" applyBorder="1" applyProtection="1">
      <protection hidden="1"/>
    </xf>
    <xf numFmtId="165" fontId="12" fillId="0" borderId="12" xfId="0" applyFont="1" applyBorder="1" applyAlignment="1" applyProtection="1">
      <alignment horizontal="centerContinuous"/>
      <protection hidden="1"/>
    </xf>
    <xf numFmtId="165" fontId="2" fillId="0" borderId="26" xfId="0" applyFont="1" applyBorder="1" applyAlignment="1" applyProtection="1">
      <alignment horizontal="centerContinuous"/>
      <protection hidden="1"/>
    </xf>
    <xf numFmtId="165" fontId="13" fillId="0" borderId="2" xfId="0" applyFont="1" applyFill="1" applyBorder="1" applyProtection="1">
      <protection hidden="1"/>
    </xf>
    <xf numFmtId="165" fontId="18" fillId="3" borderId="39" xfId="0" applyFont="1" applyFill="1" applyBorder="1" applyProtection="1">
      <protection hidden="1"/>
    </xf>
    <xf numFmtId="164" fontId="14" fillId="3" borderId="15" xfId="0" applyNumberFormat="1" applyFont="1" applyFill="1" applyBorder="1" applyProtection="1">
      <protection hidden="1"/>
    </xf>
    <xf numFmtId="165" fontId="11" fillId="3" borderId="15" xfId="0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hidden="1"/>
    </xf>
    <xf numFmtId="2" fontId="11" fillId="3" borderId="15" xfId="0" applyNumberFormat="1" applyFont="1" applyFill="1" applyBorder="1" applyProtection="1">
      <protection locked="0"/>
    </xf>
    <xf numFmtId="2" fontId="11" fillId="3" borderId="15" xfId="0" quotePrefix="1" applyNumberFormat="1" applyFont="1" applyFill="1" applyBorder="1" applyAlignment="1" applyProtection="1">
      <alignment horizontal="center"/>
      <protection locked="0"/>
    </xf>
    <xf numFmtId="2" fontId="11" fillId="3" borderId="15" xfId="0" applyNumberFormat="1" applyFont="1" applyFill="1" applyBorder="1" applyAlignment="1" applyProtection="1">
      <alignment horizontal="center"/>
      <protection hidden="1"/>
    </xf>
    <xf numFmtId="2" fontId="2" fillId="3" borderId="15" xfId="0" applyNumberFormat="1" applyFont="1" applyFill="1" applyBorder="1" applyProtection="1">
      <protection hidden="1"/>
    </xf>
    <xf numFmtId="2" fontId="15" fillId="3" borderId="15" xfId="0" applyNumberFormat="1" applyFont="1" applyFill="1" applyBorder="1" applyProtection="1">
      <protection hidden="1"/>
    </xf>
    <xf numFmtId="2" fontId="16" fillId="3" borderId="15" xfId="0" applyNumberFormat="1" applyFont="1" applyFill="1" applyBorder="1" applyProtection="1">
      <protection hidden="1"/>
    </xf>
    <xf numFmtId="1" fontId="11" fillId="3" borderId="16" xfId="0" applyNumberFormat="1" applyFont="1" applyFill="1" applyBorder="1" applyProtection="1">
      <protection locked="0"/>
    </xf>
    <xf numFmtId="165" fontId="11" fillId="3" borderId="17" xfId="0" applyFont="1" applyFill="1" applyBorder="1" applyProtection="1">
      <protection locked="0"/>
    </xf>
    <xf numFmtId="165" fontId="11" fillId="3" borderId="18" xfId="0" applyFont="1" applyFill="1" applyBorder="1" applyProtection="1">
      <protection locked="0"/>
    </xf>
    <xf numFmtId="165" fontId="12" fillId="3" borderId="19" xfId="0" applyFont="1" applyFill="1" applyBorder="1" applyProtection="1">
      <protection locked="0"/>
    </xf>
    <xf numFmtId="165" fontId="0" fillId="0" borderId="0" xfId="0" applyAlignment="1">
      <alignment horizontal="right"/>
    </xf>
    <xf numFmtId="166" fontId="0" fillId="0" borderId="0" xfId="0" applyNumberFormat="1" applyAlignment="1">
      <alignment horizontal="left"/>
    </xf>
    <xf numFmtId="165" fontId="0" fillId="0" borderId="0" xfId="0" applyAlignment="1">
      <alignment horizontal="left"/>
    </xf>
    <xf numFmtId="164" fontId="2" fillId="0" borderId="2" xfId="0" applyNumberFormat="1" applyFont="1" applyBorder="1" applyProtection="1">
      <protection hidden="1"/>
    </xf>
    <xf numFmtId="1" fontId="20" fillId="0" borderId="0" xfId="0" applyNumberFormat="1" applyFont="1" applyFill="1" applyBorder="1" applyProtection="1">
      <protection hidden="1"/>
    </xf>
    <xf numFmtId="0" fontId="20" fillId="0" borderId="0" xfId="0" applyNumberFormat="1" applyFont="1" applyFill="1" applyBorder="1" applyProtection="1">
      <protection hidden="1"/>
    </xf>
    <xf numFmtId="0" fontId="20" fillId="0" borderId="57" xfId="0" applyNumberFormat="1" applyFont="1" applyFill="1" applyBorder="1" applyProtection="1">
      <protection hidden="1"/>
    </xf>
    <xf numFmtId="0" fontId="20" fillId="0" borderId="58" xfId="0" applyNumberFormat="1" applyFont="1" applyFill="1" applyBorder="1" applyAlignment="1" applyProtection="1">
      <alignment horizontal="justify" vertical="top" wrapText="1"/>
      <protection hidden="1"/>
    </xf>
    <xf numFmtId="0" fontId="20" fillId="0" borderId="59" xfId="0" applyNumberFormat="1" applyFont="1" applyFill="1" applyBorder="1" applyProtection="1">
      <protection hidden="1"/>
    </xf>
    <xf numFmtId="0" fontId="20" fillId="0" borderId="60" xfId="0" applyNumberFormat="1" applyFont="1" applyFill="1" applyBorder="1" applyAlignment="1" applyProtection="1">
      <alignment horizontal="justify" vertical="top" wrapText="1"/>
      <protection hidden="1"/>
    </xf>
    <xf numFmtId="0" fontId="20" fillId="0" borderId="59" xfId="0" applyNumberFormat="1" applyFont="1" applyFill="1" applyBorder="1" applyAlignment="1" applyProtection="1">
      <alignment horizontal="justify" vertical="top" wrapText="1"/>
      <protection hidden="1"/>
    </xf>
    <xf numFmtId="2" fontId="0" fillId="0" borderId="0" xfId="0" applyNumberFormat="1" applyFill="1" applyBorder="1" applyProtection="1"/>
    <xf numFmtId="1" fontId="0" fillId="0" borderId="0" xfId="0" applyNumberFormat="1" applyFill="1" applyBorder="1" applyProtection="1"/>
    <xf numFmtId="1" fontId="0" fillId="0" borderId="0" xfId="0" applyNumberFormat="1" applyFill="1" applyBorder="1"/>
    <xf numFmtId="2" fontId="10" fillId="0" borderId="27" xfId="0" applyNumberFormat="1" applyFont="1" applyBorder="1" applyAlignment="1" applyProtection="1">
      <alignment horizontal="right"/>
      <protection hidden="1"/>
    </xf>
    <xf numFmtId="2" fontId="11" fillId="3" borderId="15" xfId="0" applyNumberFormat="1" applyFont="1" applyFill="1" applyBorder="1" applyProtection="1">
      <protection locked="0" hidden="1"/>
    </xf>
    <xf numFmtId="2" fontId="11" fillId="0" borderId="27" xfId="0" applyNumberFormat="1" applyFont="1" applyBorder="1" applyAlignment="1" applyProtection="1">
      <alignment vertical="center"/>
      <protection locked="0" hidden="1"/>
    </xf>
    <xf numFmtId="2" fontId="11" fillId="0" borderId="65" xfId="0" applyNumberFormat="1" applyFont="1" applyBorder="1" applyAlignment="1" applyProtection="1">
      <alignment horizontal="right" vertical="center"/>
      <protection locked="0" hidden="1"/>
    </xf>
    <xf numFmtId="2" fontId="2" fillId="0" borderId="13" xfId="0" applyNumberFormat="1" applyFont="1" applyBorder="1" applyProtection="1">
      <protection hidden="1"/>
    </xf>
    <xf numFmtId="2" fontId="2" fillId="0" borderId="36" xfId="0" applyNumberFormat="1" applyFont="1" applyBorder="1" applyProtection="1">
      <protection hidden="1"/>
    </xf>
    <xf numFmtId="165" fontId="10" fillId="0" borderId="61" xfId="0" applyFont="1" applyBorder="1" applyAlignment="1" applyProtection="1">
      <alignment vertical="center"/>
      <protection hidden="1"/>
    </xf>
    <xf numFmtId="165" fontId="12" fillId="0" borderId="29" xfId="0" applyFont="1" applyBorder="1" applyAlignment="1" applyProtection="1">
      <alignment vertical="center"/>
      <protection locked="0"/>
    </xf>
    <xf numFmtId="165" fontId="10" fillId="0" borderId="67" xfId="0" applyFont="1" applyBorder="1" applyAlignment="1" applyProtection="1">
      <alignment vertical="center"/>
      <protection hidden="1"/>
    </xf>
    <xf numFmtId="165" fontId="12" fillId="0" borderId="66" xfId="0" applyFont="1" applyBorder="1" applyAlignment="1" applyProtection="1">
      <alignment vertical="center"/>
      <protection locked="0"/>
    </xf>
    <xf numFmtId="165" fontId="0" fillId="0" borderId="0" xfId="0" applyFont="1" applyProtection="1"/>
    <xf numFmtId="2" fontId="0" fillId="0" borderId="0" xfId="0" applyNumberFormat="1" applyFont="1" applyProtection="1"/>
    <xf numFmtId="1" fontId="0" fillId="0" borderId="0" xfId="0" applyNumberFormat="1" applyFont="1" applyProtection="1"/>
    <xf numFmtId="165" fontId="0" fillId="0" borderId="0" xfId="0" applyFont="1"/>
    <xf numFmtId="2" fontId="11" fillId="0" borderId="61" xfId="0" applyNumberFormat="1" applyFont="1" applyBorder="1" applyAlignment="1" applyProtection="1">
      <alignment vertical="center"/>
      <protection locked="0" hidden="1"/>
    </xf>
    <xf numFmtId="164" fontId="21" fillId="0" borderId="2" xfId="0" applyNumberFormat="1" applyFont="1" applyBorder="1" applyProtection="1">
      <protection hidden="1"/>
    </xf>
    <xf numFmtId="2" fontId="10" fillId="0" borderId="44" xfId="0" applyNumberFormat="1" applyFont="1" applyBorder="1" applyAlignment="1" applyProtection="1">
      <alignment horizontal="right"/>
      <protection hidden="1"/>
    </xf>
    <xf numFmtId="2" fontId="2" fillId="0" borderId="38" xfId="0" applyNumberFormat="1" applyFont="1" applyBorder="1" applyProtection="1">
      <protection hidden="1"/>
    </xf>
    <xf numFmtId="2" fontId="11" fillId="0" borderId="73" xfId="0" applyNumberFormat="1" applyFont="1" applyBorder="1" applyAlignment="1" applyProtection="1">
      <alignment vertical="center"/>
      <protection locked="0" hidden="1"/>
    </xf>
    <xf numFmtId="2" fontId="11" fillId="0" borderId="18" xfId="0" applyNumberFormat="1" applyFont="1" applyBorder="1" applyAlignment="1" applyProtection="1">
      <alignment vertical="center"/>
      <protection locked="0" hidden="1"/>
    </xf>
    <xf numFmtId="2" fontId="10" fillId="0" borderId="36" xfId="0" applyNumberFormat="1" applyFont="1" applyBorder="1" applyAlignment="1" applyProtection="1">
      <alignment horizontal="right"/>
      <protection hidden="1"/>
    </xf>
    <xf numFmtId="2" fontId="10" fillId="0" borderId="12" xfId="0" applyNumberFormat="1" applyFont="1" applyBorder="1" applyAlignment="1" applyProtection="1">
      <alignment horizontal="right"/>
      <protection hidden="1"/>
    </xf>
    <xf numFmtId="14" fontId="0" fillId="0" borderId="0" xfId="0" applyNumberFormat="1"/>
    <xf numFmtId="165" fontId="20" fillId="0" borderId="60" xfId="0" applyFont="1" applyFill="1" applyBorder="1" applyAlignment="1" applyProtection="1">
      <alignment horizontal="justify" vertical="top" wrapText="1"/>
      <protection hidden="1"/>
    </xf>
    <xf numFmtId="165" fontId="20" fillId="0" borderId="59" xfId="0" applyFont="1" applyFill="1" applyBorder="1" applyAlignment="1" applyProtection="1">
      <alignment horizontal="justify" vertical="top" wrapText="1"/>
      <protection hidden="1"/>
    </xf>
    <xf numFmtId="0" fontId="3" fillId="0" borderId="0" xfId="1" applyFont="1"/>
    <xf numFmtId="0" fontId="22" fillId="0" borderId="0" xfId="1"/>
    <xf numFmtId="0" fontId="20" fillId="0" borderId="0" xfId="1" applyFont="1"/>
    <xf numFmtId="0" fontId="24" fillId="0" borderId="0" xfId="1" applyFont="1"/>
    <xf numFmtId="0" fontId="24" fillId="0" borderId="76" xfId="1" applyFont="1" applyBorder="1" applyAlignment="1">
      <alignment vertical="top" wrapText="1"/>
    </xf>
    <xf numFmtId="0" fontId="24" fillId="0" borderId="77" xfId="1" applyFont="1" applyBorder="1" applyAlignment="1">
      <alignment vertical="top" wrapText="1"/>
    </xf>
    <xf numFmtId="0" fontId="20" fillId="0" borderId="59" xfId="1" applyFont="1" applyBorder="1" applyAlignment="1">
      <alignment vertical="top" wrapText="1"/>
    </xf>
    <xf numFmtId="0" fontId="20" fillId="0" borderId="78" xfId="1" applyFont="1" applyBorder="1" applyAlignment="1">
      <alignment vertical="top" wrapText="1"/>
    </xf>
    <xf numFmtId="49" fontId="22" fillId="0" borderId="0" xfId="1" quotePrefix="1" applyNumberFormat="1" applyAlignment="1">
      <alignment horizontal="center"/>
    </xf>
    <xf numFmtId="0" fontId="20" fillId="0" borderId="60" xfId="1" applyFont="1" applyBorder="1" applyAlignment="1">
      <alignment vertical="top" wrapText="1"/>
    </xf>
    <xf numFmtId="0" fontId="20" fillId="0" borderId="79" xfId="1" applyFont="1" applyBorder="1" applyAlignment="1">
      <alignment vertical="top" wrapText="1"/>
    </xf>
    <xf numFmtId="0" fontId="20" fillId="0" borderId="76" xfId="1" applyFont="1" applyBorder="1" applyAlignment="1">
      <alignment vertical="top" wrapText="1"/>
    </xf>
    <xf numFmtId="0" fontId="20" fillId="0" borderId="77" xfId="1" applyFont="1" applyBorder="1" applyAlignment="1">
      <alignment vertical="top" wrapText="1"/>
    </xf>
    <xf numFmtId="0" fontId="20" fillId="0" borderId="0" xfId="1" applyFont="1" applyAlignment="1">
      <alignment horizontal="right"/>
    </xf>
    <xf numFmtId="0" fontId="20" fillId="0" borderId="0" xfId="1" applyFont="1" applyAlignment="1">
      <alignment horizontal="left"/>
    </xf>
    <xf numFmtId="2" fontId="11" fillId="0" borderId="65" xfId="0" applyNumberFormat="1" applyFont="1" applyBorder="1" applyAlignment="1" applyProtection="1">
      <alignment vertical="center"/>
      <protection locked="0" hidden="1"/>
    </xf>
    <xf numFmtId="14" fontId="20" fillId="0" borderId="60" xfId="0" applyNumberFormat="1" applyFont="1" applyFill="1" applyBorder="1" applyAlignment="1" applyProtection="1">
      <alignment horizontal="justify" vertical="top"/>
      <protection hidden="1"/>
    </xf>
    <xf numFmtId="14" fontId="20" fillId="0" borderId="59" xfId="0" applyNumberFormat="1" applyFont="1" applyFill="1" applyBorder="1" applyAlignment="1" applyProtection="1">
      <alignment horizontal="justify" vertical="top"/>
      <protection hidden="1"/>
    </xf>
    <xf numFmtId="0" fontId="23" fillId="0" borderId="0" xfId="2" applyAlignment="1">
      <alignment horizontal="left"/>
    </xf>
    <xf numFmtId="165" fontId="2" fillId="0" borderId="2" xfId="0" applyFont="1" applyBorder="1" applyAlignment="1" applyProtection="1">
      <alignment horizontal="right" vertical="center"/>
      <protection hidden="1"/>
    </xf>
    <xf numFmtId="165" fontId="2" fillId="0" borderId="0" xfId="0" applyFont="1" applyBorder="1" applyAlignment="1" applyProtection="1">
      <alignment horizontal="right" vertical="center"/>
      <protection hidden="1"/>
    </xf>
    <xf numFmtId="165" fontId="2" fillId="0" borderId="3" xfId="0" applyFont="1" applyBorder="1" applyAlignment="1" applyProtection="1">
      <alignment horizontal="right" vertical="center"/>
      <protection hidden="1"/>
    </xf>
    <xf numFmtId="165" fontId="2" fillId="0" borderId="54" xfId="0" applyFont="1" applyBorder="1" applyAlignment="1" applyProtection="1">
      <alignment horizontal="right" vertical="center"/>
      <protection hidden="1"/>
    </xf>
    <xf numFmtId="165" fontId="2" fillId="0" borderId="30" xfId="0" applyFont="1" applyBorder="1" applyAlignment="1" applyProtection="1">
      <alignment horizontal="right" vertical="center"/>
      <protection hidden="1"/>
    </xf>
    <xf numFmtId="165" fontId="2" fillId="0" borderId="32" xfId="0" applyFont="1" applyBorder="1" applyAlignment="1" applyProtection="1">
      <alignment horizontal="right" vertical="center"/>
      <protection hidden="1"/>
    </xf>
    <xf numFmtId="167" fontId="12" fillId="0" borderId="20" xfId="0" applyNumberFormat="1" applyFont="1" applyBorder="1" applyAlignment="1" applyProtection="1">
      <alignment horizontal="center" vertical="center"/>
      <protection locked="0"/>
    </xf>
    <xf numFmtId="167" fontId="12" fillId="0" borderId="23" xfId="0" applyNumberFormat="1" applyFont="1" applyBorder="1" applyAlignment="1" applyProtection="1">
      <alignment horizontal="center" vertical="center"/>
      <protection locked="0"/>
    </xf>
    <xf numFmtId="167" fontId="12" fillId="0" borderId="31" xfId="0" applyNumberFormat="1" applyFont="1" applyBorder="1" applyAlignment="1" applyProtection="1">
      <alignment horizontal="center" vertical="center"/>
      <protection locked="0"/>
    </xf>
    <xf numFmtId="167" fontId="12" fillId="0" borderId="32" xfId="0" applyNumberFormat="1" applyFont="1" applyBorder="1" applyAlignment="1" applyProtection="1">
      <alignment horizontal="center" vertical="center"/>
      <protection locked="0"/>
    </xf>
    <xf numFmtId="165" fontId="12" fillId="0" borderId="20" xfId="0" applyFont="1" applyBorder="1" applyAlignment="1" applyProtection="1">
      <alignment horizontal="center" vertical="center"/>
      <protection hidden="1"/>
    </xf>
    <xf numFmtId="165" fontId="12" fillId="0" borderId="23" xfId="0" applyFont="1" applyBorder="1" applyAlignment="1" applyProtection="1">
      <alignment horizontal="center" vertical="center"/>
      <protection hidden="1"/>
    </xf>
    <xf numFmtId="165" fontId="12" fillId="0" borderId="31" xfId="0" applyFont="1" applyBorder="1" applyAlignment="1" applyProtection="1">
      <alignment horizontal="center" vertical="center"/>
      <protection hidden="1"/>
    </xf>
    <xf numFmtId="165" fontId="12" fillId="0" borderId="32" xfId="0" applyFont="1" applyBorder="1" applyAlignment="1" applyProtection="1">
      <alignment horizontal="center" vertical="center"/>
      <protection hidden="1"/>
    </xf>
    <xf numFmtId="165" fontId="12" fillId="0" borderId="20" xfId="0" applyNumberFormat="1" applyFont="1" applyBorder="1" applyAlignment="1" applyProtection="1">
      <alignment horizontal="center" vertical="center"/>
      <protection hidden="1"/>
    </xf>
    <xf numFmtId="165" fontId="12" fillId="0" borderId="23" xfId="0" applyNumberFormat="1" applyFont="1" applyBorder="1" applyAlignment="1" applyProtection="1">
      <alignment horizontal="center" vertical="center"/>
      <protection hidden="1"/>
    </xf>
    <xf numFmtId="165" fontId="12" fillId="0" borderId="31" xfId="0" applyNumberFormat="1" applyFont="1" applyBorder="1" applyAlignment="1" applyProtection="1">
      <alignment horizontal="center" vertical="center"/>
      <protection hidden="1"/>
    </xf>
    <xf numFmtId="165" fontId="12" fillId="0" borderId="32" xfId="0" applyNumberFormat="1" applyFont="1" applyBorder="1" applyAlignment="1" applyProtection="1">
      <alignment horizontal="center" vertical="center"/>
      <protection hidden="1"/>
    </xf>
    <xf numFmtId="2" fontId="17" fillId="0" borderId="20" xfId="0" applyNumberFormat="1" applyFont="1" applyBorder="1" applyAlignment="1" applyProtection="1">
      <alignment horizontal="center" vertical="center"/>
      <protection hidden="1"/>
    </xf>
    <xf numFmtId="2" fontId="17" fillId="0" borderId="23" xfId="0" applyNumberFormat="1" applyFont="1" applyBorder="1" applyAlignment="1" applyProtection="1">
      <alignment horizontal="center" vertical="center"/>
      <protection hidden="1"/>
    </xf>
    <xf numFmtId="2" fontId="17" fillId="0" borderId="31" xfId="0" applyNumberFormat="1" applyFont="1" applyBorder="1" applyAlignment="1" applyProtection="1">
      <alignment horizontal="center" vertical="center"/>
      <protection hidden="1"/>
    </xf>
    <xf numFmtId="2" fontId="17" fillId="0" borderId="32" xfId="0" applyNumberFormat="1" applyFont="1" applyBorder="1" applyAlignment="1" applyProtection="1">
      <alignment horizontal="center" vertical="center"/>
      <protection hidden="1"/>
    </xf>
    <xf numFmtId="165" fontId="3" fillId="0" borderId="51" xfId="0" applyFont="1" applyBorder="1" applyAlignment="1" applyProtection="1">
      <alignment horizontal="center"/>
      <protection hidden="1"/>
    </xf>
    <xf numFmtId="165" fontId="3" fillId="0" borderId="52" xfId="0" applyFont="1" applyBorder="1" applyAlignment="1" applyProtection="1">
      <alignment horizontal="center"/>
      <protection hidden="1"/>
    </xf>
    <xf numFmtId="165" fontId="3" fillId="0" borderId="53" xfId="0" applyFont="1" applyBorder="1" applyAlignment="1" applyProtection="1">
      <alignment horizontal="center"/>
      <protection hidden="1"/>
    </xf>
    <xf numFmtId="165" fontId="3" fillId="0" borderId="45" xfId="0" applyFont="1" applyBorder="1" applyAlignment="1" applyProtection="1">
      <alignment horizontal="center" vertical="center"/>
      <protection hidden="1"/>
    </xf>
    <xf numFmtId="165" fontId="3" fillId="0" borderId="46" xfId="0" applyFont="1" applyBorder="1" applyAlignment="1" applyProtection="1">
      <alignment horizontal="center" vertical="center"/>
      <protection hidden="1"/>
    </xf>
    <xf numFmtId="165" fontId="3" fillId="0" borderId="47" xfId="0" applyFont="1" applyBorder="1" applyAlignment="1" applyProtection="1">
      <alignment horizontal="center" vertical="center"/>
      <protection hidden="1"/>
    </xf>
    <xf numFmtId="165" fontId="3" fillId="0" borderId="48" xfId="0" applyFont="1" applyBorder="1" applyAlignment="1" applyProtection="1">
      <alignment horizontal="center" vertical="center"/>
      <protection hidden="1"/>
    </xf>
    <xf numFmtId="165" fontId="12" fillId="0" borderId="40" xfId="0" applyFont="1" applyBorder="1" applyAlignment="1" applyProtection="1">
      <alignment horizontal="center" vertical="center"/>
      <protection hidden="1"/>
    </xf>
    <xf numFmtId="165" fontId="12" fillId="0" borderId="43" xfId="0" applyFont="1" applyBorder="1" applyAlignment="1" applyProtection="1">
      <alignment horizontal="center" vertical="center"/>
      <protection hidden="1"/>
    </xf>
    <xf numFmtId="2" fontId="3" fillId="0" borderId="34" xfId="0" applyNumberFormat="1" applyFont="1" applyBorder="1" applyAlignment="1" applyProtection="1">
      <alignment horizontal="center" vertical="center"/>
      <protection hidden="1"/>
    </xf>
    <xf numFmtId="2" fontId="3" fillId="0" borderId="14" xfId="0" applyNumberFormat="1" applyFont="1" applyBorder="1" applyAlignment="1" applyProtection="1">
      <alignment horizontal="center" vertical="center"/>
      <protection hidden="1"/>
    </xf>
    <xf numFmtId="2" fontId="10" fillId="0" borderId="62" xfId="0" applyNumberFormat="1" applyFont="1" applyBorder="1" applyAlignment="1" applyProtection="1">
      <alignment horizontal="left"/>
      <protection hidden="1"/>
    </xf>
    <xf numFmtId="2" fontId="10" fillId="0" borderId="63" xfId="0" applyNumberFormat="1" applyFont="1" applyBorder="1" applyAlignment="1" applyProtection="1">
      <alignment horizontal="left"/>
      <protection hidden="1"/>
    </xf>
    <xf numFmtId="2" fontId="10" fillId="0" borderId="64" xfId="0" applyNumberFormat="1" applyFont="1" applyBorder="1" applyAlignment="1" applyProtection="1">
      <alignment horizontal="left"/>
      <protection hidden="1"/>
    </xf>
    <xf numFmtId="1" fontId="3" fillId="0" borderId="20" xfId="0" applyNumberFormat="1" applyFont="1" applyBorder="1" applyAlignment="1" applyProtection="1">
      <alignment horizontal="left" vertical="center"/>
      <protection hidden="1"/>
    </xf>
    <xf numFmtId="1" fontId="3" fillId="0" borderId="21" xfId="0" applyNumberFormat="1" applyFont="1" applyBorder="1" applyAlignment="1" applyProtection="1">
      <alignment horizontal="left" vertical="center"/>
      <protection hidden="1"/>
    </xf>
    <xf numFmtId="1" fontId="3" fillId="0" borderId="31" xfId="0" applyNumberFormat="1" applyFont="1" applyBorder="1" applyAlignment="1" applyProtection="1">
      <alignment horizontal="left" vertical="center"/>
      <protection hidden="1"/>
    </xf>
    <xf numFmtId="1" fontId="3" fillId="0" borderId="30" xfId="0" applyNumberFormat="1" applyFont="1" applyBorder="1" applyAlignment="1" applyProtection="1">
      <alignment horizontal="left" vertical="center"/>
      <protection hidden="1"/>
    </xf>
    <xf numFmtId="1" fontId="3" fillId="0" borderId="13" xfId="0" applyNumberFormat="1" applyFont="1" applyBorder="1" applyAlignment="1" applyProtection="1">
      <alignment horizontal="left" vertical="center"/>
      <protection hidden="1"/>
    </xf>
    <xf numFmtId="1" fontId="3" fillId="0" borderId="12" xfId="0" applyNumberFormat="1" applyFont="1" applyBorder="1" applyAlignment="1" applyProtection="1">
      <alignment horizontal="left" vertical="center"/>
      <protection hidden="1"/>
    </xf>
    <xf numFmtId="165" fontId="3" fillId="0" borderId="20" xfId="0" applyFont="1" applyBorder="1" applyAlignment="1" applyProtection="1">
      <alignment horizontal="center" vertical="center"/>
      <protection hidden="1"/>
    </xf>
    <xf numFmtId="165" fontId="3" fillId="0" borderId="21" xfId="0" applyFont="1" applyBorder="1" applyAlignment="1" applyProtection="1">
      <alignment horizontal="center" vertical="center"/>
      <protection hidden="1"/>
    </xf>
    <xf numFmtId="165" fontId="3" fillId="0" borderId="23" xfId="0" applyFont="1" applyBorder="1" applyAlignment="1" applyProtection="1">
      <alignment horizontal="center" vertical="center"/>
      <protection hidden="1"/>
    </xf>
    <xf numFmtId="165" fontId="3" fillId="0" borderId="13" xfId="0" applyFont="1" applyBorder="1" applyAlignment="1" applyProtection="1">
      <alignment horizontal="center" vertical="center"/>
      <protection hidden="1"/>
    </xf>
    <xf numFmtId="165" fontId="3" fillId="0" borderId="12" xfId="0" applyFont="1" applyBorder="1" applyAlignment="1" applyProtection="1">
      <alignment horizontal="center" vertical="center"/>
      <protection hidden="1"/>
    </xf>
    <xf numFmtId="165" fontId="3" fillId="0" borderId="27" xfId="0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12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14" xfId="0" applyNumberFormat="1" applyFont="1" applyBorder="1" applyAlignment="1" applyProtection="1">
      <alignment horizontal="center" vertical="center"/>
      <protection hidden="1"/>
    </xf>
    <xf numFmtId="165" fontId="2" fillId="0" borderId="23" xfId="0" applyFont="1" applyBorder="1" applyAlignment="1" applyProtection="1">
      <alignment horizontal="center" vertical="center"/>
      <protection hidden="1"/>
    </xf>
    <xf numFmtId="165" fontId="2" fillId="0" borderId="27" xfId="0" applyFont="1" applyBorder="1" applyAlignment="1" applyProtection="1">
      <alignment horizontal="center" vertical="center"/>
      <protection hidden="1"/>
    </xf>
    <xf numFmtId="164" fontId="19" fillId="0" borderId="68" xfId="0" applyNumberFormat="1" applyFont="1" applyBorder="1" applyAlignment="1">
      <alignment horizontal="center" vertical="center"/>
    </xf>
    <xf numFmtId="164" fontId="19" fillId="0" borderId="23" xfId="0" applyNumberFormat="1" applyFont="1" applyBorder="1" applyAlignment="1">
      <alignment horizontal="center" vertical="center"/>
    </xf>
    <xf numFmtId="164" fontId="19" fillId="0" borderId="69" xfId="0" applyNumberFormat="1" applyFont="1" applyBorder="1" applyAlignment="1">
      <alignment horizontal="center" vertical="center"/>
    </xf>
    <xf numFmtId="164" fontId="19" fillId="0" borderId="3" xfId="0" applyNumberFormat="1" applyFont="1" applyBorder="1" applyAlignment="1">
      <alignment horizontal="center" vertical="center"/>
    </xf>
    <xf numFmtId="164" fontId="19" fillId="0" borderId="70" xfId="0" applyNumberFormat="1" applyFont="1" applyBorder="1" applyAlignment="1">
      <alignment horizontal="center" vertical="center"/>
    </xf>
    <xf numFmtId="164" fontId="19" fillId="0" borderId="71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 applyProtection="1">
      <alignment horizontal="center" vertical="center"/>
      <protection hidden="1"/>
    </xf>
    <xf numFmtId="2" fontId="3" fillId="0" borderId="21" xfId="0" applyNumberFormat="1" applyFont="1" applyBorder="1" applyAlignment="1" applyProtection="1">
      <alignment horizontal="center" vertical="center"/>
      <protection hidden="1"/>
    </xf>
    <xf numFmtId="2" fontId="3" fillId="0" borderId="23" xfId="0" applyNumberFormat="1" applyFont="1" applyBorder="1" applyAlignment="1" applyProtection="1">
      <alignment horizontal="center" vertical="center"/>
      <protection hidden="1"/>
    </xf>
    <xf numFmtId="2" fontId="3" fillId="0" borderId="13" xfId="0" applyNumberFormat="1" applyFont="1" applyBorder="1" applyAlignment="1" applyProtection="1">
      <alignment horizontal="center" vertical="center"/>
      <protection hidden="1"/>
    </xf>
    <xf numFmtId="2" fontId="3" fillId="0" borderId="12" xfId="0" applyNumberFormat="1" applyFont="1" applyBorder="1" applyAlignment="1" applyProtection="1">
      <alignment horizontal="center" vertical="center"/>
      <protection hidden="1"/>
    </xf>
    <xf numFmtId="2" fontId="3" fillId="0" borderId="27" xfId="0" applyNumberFormat="1" applyFont="1" applyBorder="1" applyAlignment="1" applyProtection="1">
      <alignment horizontal="center" vertical="center"/>
      <protection hidden="1"/>
    </xf>
    <xf numFmtId="165" fontId="5" fillId="2" borderId="49" xfId="0" applyFont="1" applyFill="1" applyBorder="1" applyAlignment="1" applyProtection="1">
      <alignment horizontal="left" vertical="center"/>
      <protection hidden="1"/>
    </xf>
    <xf numFmtId="165" fontId="5" fillId="2" borderId="42" xfId="0" applyFont="1" applyFill="1" applyBorder="1" applyAlignment="1" applyProtection="1">
      <alignment horizontal="left" vertical="center"/>
      <protection hidden="1"/>
    </xf>
    <xf numFmtId="165" fontId="5" fillId="2" borderId="50" xfId="0" applyFont="1" applyFill="1" applyBorder="1" applyAlignment="1" applyProtection="1">
      <alignment horizontal="left" vertical="center"/>
      <protection hidden="1"/>
    </xf>
    <xf numFmtId="165" fontId="6" fillId="2" borderId="41" xfId="0" applyFont="1" applyFill="1" applyBorder="1" applyAlignment="1" applyProtection="1">
      <alignment horizontal="left" vertical="center"/>
      <protection hidden="1"/>
    </xf>
    <xf numFmtId="165" fontId="6" fillId="2" borderId="42" xfId="0" applyFont="1" applyFill="1" applyBorder="1" applyAlignment="1" applyProtection="1">
      <alignment horizontal="left" vertical="center"/>
      <protection hidden="1"/>
    </xf>
    <xf numFmtId="165" fontId="6" fillId="2" borderId="50" xfId="0" applyFont="1" applyFill="1" applyBorder="1" applyAlignment="1" applyProtection="1">
      <alignment horizontal="left" vertical="center"/>
      <protection hidden="1"/>
    </xf>
    <xf numFmtId="2" fontId="6" fillId="2" borderId="41" xfId="0" applyNumberFormat="1" applyFont="1" applyFill="1" applyBorder="1" applyAlignment="1" applyProtection="1">
      <alignment horizontal="left" vertical="center"/>
      <protection hidden="1"/>
    </xf>
    <xf numFmtId="2" fontId="6" fillId="2" borderId="42" xfId="0" applyNumberFormat="1" applyFont="1" applyFill="1" applyBorder="1" applyAlignment="1" applyProtection="1">
      <alignment horizontal="left" vertical="center"/>
      <protection hidden="1"/>
    </xf>
    <xf numFmtId="2" fontId="6" fillId="2" borderId="50" xfId="0" applyNumberFormat="1" applyFont="1" applyFill="1" applyBorder="1" applyAlignment="1" applyProtection="1">
      <alignment horizontal="left" vertical="center"/>
      <protection hidden="1"/>
    </xf>
    <xf numFmtId="1" fontId="6" fillId="2" borderId="41" xfId="0" applyNumberFormat="1" applyFont="1" applyFill="1" applyBorder="1" applyAlignment="1" applyProtection="1">
      <alignment horizontal="left" vertical="center"/>
      <protection hidden="1"/>
    </xf>
    <xf numFmtId="1" fontId="6" fillId="2" borderId="42" xfId="0" applyNumberFormat="1" applyFont="1" applyFill="1" applyBorder="1" applyAlignment="1" applyProtection="1">
      <alignment horizontal="left" vertical="center"/>
      <protection hidden="1"/>
    </xf>
    <xf numFmtId="49" fontId="8" fillId="0" borderId="35" xfId="0" applyNumberFormat="1" applyFont="1" applyBorder="1" applyAlignment="1" applyProtection="1">
      <alignment horizontal="left" vertical="center"/>
      <protection hidden="1"/>
    </xf>
    <xf numFmtId="49" fontId="8" fillId="0" borderId="36" xfId="0" applyNumberFormat="1" applyFont="1" applyBorder="1" applyAlignment="1" applyProtection="1">
      <alignment horizontal="left" vertical="center"/>
      <protection hidden="1"/>
    </xf>
    <xf numFmtId="49" fontId="8" fillId="0" borderId="44" xfId="0" applyNumberFormat="1" applyFont="1" applyBorder="1" applyAlignment="1" applyProtection="1">
      <alignment horizontal="left" vertical="center"/>
      <protection hidden="1"/>
    </xf>
    <xf numFmtId="49" fontId="8" fillId="0" borderId="55" xfId="0" applyNumberFormat="1" applyFont="1" applyBorder="1" applyAlignment="1" applyProtection="1">
      <alignment horizontal="left" vertical="center"/>
      <protection hidden="1"/>
    </xf>
    <xf numFmtId="49" fontId="8" fillId="0" borderId="12" xfId="0" applyNumberFormat="1" applyFont="1" applyBorder="1" applyAlignment="1" applyProtection="1">
      <alignment horizontal="left" vertical="center"/>
      <protection hidden="1"/>
    </xf>
    <xf numFmtId="49" fontId="8" fillId="0" borderId="27" xfId="0" applyNumberFormat="1" applyFont="1" applyBorder="1" applyAlignment="1" applyProtection="1">
      <alignment horizontal="left" vertical="center"/>
      <protection hidden="1"/>
    </xf>
    <xf numFmtId="165" fontId="9" fillId="0" borderId="38" xfId="0" applyFont="1" applyBorder="1" applyAlignment="1" applyProtection="1">
      <alignment horizontal="left" vertical="center"/>
      <protection locked="0"/>
    </xf>
    <xf numFmtId="165" fontId="9" fillId="0" borderId="36" xfId="0" applyFont="1" applyBorder="1" applyAlignment="1" applyProtection="1">
      <alignment horizontal="left" vertical="center"/>
      <protection locked="0"/>
    </xf>
    <xf numFmtId="165" fontId="9" fillId="0" borderId="44" xfId="0" applyFont="1" applyBorder="1" applyAlignment="1" applyProtection="1">
      <alignment horizontal="left" vertical="center"/>
      <protection locked="0"/>
    </xf>
    <xf numFmtId="165" fontId="9" fillId="0" borderId="13" xfId="0" applyFont="1" applyBorder="1" applyAlignment="1" applyProtection="1">
      <alignment horizontal="left" vertical="center"/>
      <protection locked="0"/>
    </xf>
    <xf numFmtId="165" fontId="9" fillId="0" borderId="12" xfId="0" applyFont="1" applyBorder="1" applyAlignment="1" applyProtection="1">
      <alignment horizontal="left" vertical="center"/>
      <protection locked="0"/>
    </xf>
    <xf numFmtId="165" fontId="9" fillId="0" borderId="27" xfId="0" applyFont="1" applyBorder="1" applyAlignment="1" applyProtection="1">
      <alignment horizontal="left" vertical="center"/>
      <protection locked="0"/>
    </xf>
    <xf numFmtId="2" fontId="9" fillId="0" borderId="38" xfId="0" applyNumberFormat="1" applyFont="1" applyBorder="1" applyAlignment="1" applyProtection="1">
      <alignment horizontal="left" vertical="center"/>
      <protection locked="0"/>
    </xf>
    <xf numFmtId="2" fontId="9" fillId="0" borderId="36" xfId="0" applyNumberFormat="1" applyFont="1" applyBorder="1" applyAlignment="1" applyProtection="1">
      <alignment horizontal="left" vertical="center"/>
      <protection locked="0"/>
    </xf>
    <xf numFmtId="2" fontId="9" fillId="0" borderId="44" xfId="0" applyNumberFormat="1" applyFont="1" applyBorder="1" applyAlignment="1" applyProtection="1">
      <alignment horizontal="left" vertical="center"/>
      <protection locked="0"/>
    </xf>
    <xf numFmtId="2" fontId="9" fillId="0" borderId="13" xfId="0" applyNumberFormat="1" applyFont="1" applyBorder="1" applyAlignment="1" applyProtection="1">
      <alignment horizontal="left" vertical="center"/>
      <protection locked="0"/>
    </xf>
    <xf numFmtId="2" fontId="9" fillId="0" borderId="12" xfId="0" applyNumberFormat="1" applyFont="1" applyBorder="1" applyAlignment="1" applyProtection="1">
      <alignment horizontal="left" vertical="center"/>
      <protection locked="0"/>
    </xf>
    <xf numFmtId="2" fontId="9" fillId="0" borderId="27" xfId="0" applyNumberFormat="1" applyFont="1" applyBorder="1" applyAlignment="1" applyProtection="1">
      <alignment horizontal="left" vertical="center"/>
      <protection locked="0"/>
    </xf>
    <xf numFmtId="1" fontId="9" fillId="0" borderId="38" xfId="0" applyNumberFormat="1" applyFont="1" applyBorder="1" applyAlignment="1" applyProtection="1">
      <alignment horizontal="left" vertical="center"/>
      <protection locked="0"/>
    </xf>
    <xf numFmtId="1" fontId="9" fillId="0" borderId="36" xfId="0" applyNumberFormat="1" applyFont="1" applyBorder="1" applyAlignment="1" applyProtection="1">
      <alignment horizontal="left" vertical="center"/>
      <protection locked="0"/>
    </xf>
    <xf numFmtId="1" fontId="9" fillId="0" borderId="44" xfId="0" applyNumberFormat="1" applyFont="1" applyBorder="1" applyAlignment="1" applyProtection="1">
      <alignment horizontal="left" vertical="center"/>
      <protection locked="0"/>
    </xf>
    <xf numFmtId="1" fontId="9" fillId="0" borderId="13" xfId="0" applyNumberFormat="1" applyFont="1" applyBorder="1" applyAlignment="1" applyProtection="1">
      <alignment horizontal="left" vertical="center"/>
      <protection locked="0"/>
    </xf>
    <xf numFmtId="1" fontId="9" fillId="0" borderId="12" xfId="0" applyNumberFormat="1" applyFont="1" applyBorder="1" applyAlignment="1" applyProtection="1">
      <alignment horizontal="left" vertical="center"/>
      <protection locked="0"/>
    </xf>
    <xf numFmtId="1" fontId="9" fillId="0" borderId="27" xfId="0" applyNumberFormat="1" applyFont="1" applyBorder="1" applyAlignment="1" applyProtection="1">
      <alignment horizontal="left" vertical="center"/>
      <protection locked="0"/>
    </xf>
    <xf numFmtId="165" fontId="10" fillId="0" borderId="74" xfId="0" applyFont="1" applyBorder="1" applyAlignment="1" applyProtection="1">
      <alignment horizontal="left" vertical="center"/>
      <protection hidden="1"/>
    </xf>
    <xf numFmtId="165" fontId="10" fillId="0" borderId="48" xfId="0" applyFont="1" applyBorder="1" applyAlignment="1" applyProtection="1">
      <alignment horizontal="left" vertical="center"/>
      <protection hidden="1"/>
    </xf>
    <xf numFmtId="165" fontId="12" fillId="0" borderId="5" xfId="0" applyFont="1" applyBorder="1" applyAlignment="1" applyProtection="1">
      <alignment horizontal="center" vertical="center"/>
      <protection locked="0" hidden="1"/>
    </xf>
    <xf numFmtId="165" fontId="12" fillId="0" borderId="43" xfId="0" applyFont="1" applyBorder="1" applyAlignment="1" applyProtection="1">
      <alignment horizontal="center" vertical="center"/>
      <protection locked="0" hidden="1"/>
    </xf>
    <xf numFmtId="2" fontId="10" fillId="0" borderId="72" xfId="0" applyNumberFormat="1" applyFont="1" applyBorder="1" applyAlignment="1" applyProtection="1">
      <alignment horizontal="left"/>
      <protection hidden="1"/>
    </xf>
    <xf numFmtId="2" fontId="10" fillId="0" borderId="75" xfId="0" applyNumberFormat="1" applyFont="1" applyBorder="1" applyAlignment="1" applyProtection="1">
      <alignment horizontal="left"/>
      <protection hidden="1"/>
    </xf>
    <xf numFmtId="2" fontId="10" fillId="0" borderId="12" xfId="0" applyNumberFormat="1" applyFont="1" applyBorder="1" applyAlignment="1" applyProtection="1">
      <alignment horizontal="left"/>
      <protection hidden="1"/>
    </xf>
    <xf numFmtId="2" fontId="10" fillId="0" borderId="12" xfId="0" applyNumberFormat="1" applyFont="1" applyBorder="1" applyAlignment="1" applyProtection="1">
      <protection hidden="1"/>
    </xf>
    <xf numFmtId="2" fontId="10" fillId="0" borderId="62" xfId="0" applyNumberFormat="1" applyFont="1" applyBorder="1" applyAlignment="1" applyProtection="1">
      <protection hidden="1"/>
    </xf>
    <xf numFmtId="2" fontId="10" fillId="0" borderId="75" xfId="0" applyNumberFormat="1" applyFont="1" applyBorder="1" applyAlignment="1" applyProtection="1">
      <protection hidden="1"/>
    </xf>
    <xf numFmtId="165" fontId="12" fillId="0" borderId="20" xfId="0" applyFont="1" applyBorder="1" applyAlignment="1" applyProtection="1">
      <alignment horizontal="center" vertical="center"/>
      <protection locked="0"/>
    </xf>
    <xf numFmtId="165" fontId="12" fillId="0" borderId="23" xfId="0" applyFont="1" applyBorder="1" applyAlignment="1" applyProtection="1">
      <alignment horizontal="center" vertical="center"/>
      <protection locked="0"/>
    </xf>
    <xf numFmtId="165" fontId="12" fillId="0" borderId="31" xfId="0" applyFont="1" applyBorder="1" applyAlignment="1" applyProtection="1">
      <alignment horizontal="center" vertical="center"/>
      <protection locked="0"/>
    </xf>
    <xf numFmtId="165" fontId="12" fillId="0" borderId="32" xfId="0" applyFont="1" applyBorder="1" applyAlignment="1" applyProtection="1">
      <alignment horizontal="center" vertical="center"/>
      <protection locked="0"/>
    </xf>
    <xf numFmtId="2" fontId="11" fillId="0" borderId="37" xfId="0" applyNumberFormat="1" applyFont="1" applyBorder="1" applyAlignment="1" applyProtection="1">
      <alignment horizontal="center" vertical="center"/>
      <protection hidden="1"/>
    </xf>
    <xf numFmtId="2" fontId="11" fillId="0" borderId="14" xfId="0" applyNumberFormat="1" applyFont="1" applyBorder="1" applyAlignment="1" applyProtection="1">
      <alignment horizontal="center" vertical="center"/>
      <protection hidden="1"/>
    </xf>
    <xf numFmtId="165" fontId="10" fillId="0" borderId="44" xfId="0" applyFont="1" applyBorder="1" applyAlignment="1" applyProtection="1">
      <alignment horizontal="left" vertical="center"/>
      <protection hidden="1"/>
    </xf>
    <xf numFmtId="165" fontId="10" fillId="0" borderId="27" xfId="0" applyFont="1" applyBorder="1" applyAlignment="1" applyProtection="1">
      <alignment horizontal="left" vertical="center"/>
      <protection hidden="1"/>
    </xf>
    <xf numFmtId="165" fontId="12" fillId="0" borderId="5" xfId="0" applyFont="1" applyBorder="1" applyAlignment="1" applyProtection="1">
      <alignment horizontal="center" vertical="center"/>
      <protection locked="0"/>
    </xf>
    <xf numFmtId="165" fontId="12" fillId="0" borderId="43" xfId="0" applyFont="1" applyBorder="1" applyAlignment="1" applyProtection="1">
      <alignment horizontal="center" vertical="center"/>
      <protection locked="0"/>
    </xf>
    <xf numFmtId="164" fontId="19" fillId="0" borderId="21" xfId="0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164" fontId="19" fillId="0" borderId="26" xfId="0" applyNumberFormat="1" applyFont="1" applyBorder="1" applyAlignment="1">
      <alignment horizontal="center" vertical="center"/>
    </xf>
    <xf numFmtId="164" fontId="19" fillId="0" borderId="56" xfId="0" applyNumberFormat="1" applyFont="1" applyBorder="1" applyAlignment="1">
      <alignment horizontal="center" vertical="center"/>
    </xf>
    <xf numFmtId="0" fontId="23" fillId="0" borderId="0" xfId="2" applyAlignment="1"/>
  </cellXfs>
  <cellStyles count="3">
    <cellStyle name="Link" xfId="2" builtinId="8"/>
    <cellStyle name="Standard" xfId="0" builtinId="0"/>
    <cellStyle name="Standard 2" xfId="1" xr:uid="{00000000-0005-0000-0000-000002000000}"/>
  </cellStyles>
  <dxfs count="65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10</xdr:col>
      <xdr:colOff>579905</xdr:colOff>
      <xdr:row>20</xdr:row>
      <xdr:rowOff>113924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47218E-13D6-444D-A069-C465A599C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950"/>
          <a:ext cx="8961905" cy="3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selland.ch/politik-und-behorden/direktionen/finanz-und-kirchendirektion/personalamt/arbeitszeiten/nettoarbeitszeit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FF0000"/>
  </sheetPr>
  <dimension ref="A1:D26"/>
  <sheetViews>
    <sheetView zoomScaleNormal="100" workbookViewId="0">
      <selection activeCell="D11" sqref="D11"/>
    </sheetView>
  </sheetViews>
  <sheetFormatPr baseColWidth="10" defaultRowHeight="15.75" x14ac:dyDescent="0.25"/>
  <sheetData>
    <row r="1" spans="1:4" x14ac:dyDescent="0.25">
      <c r="D1" s="71"/>
    </row>
    <row r="2" spans="1:4" x14ac:dyDescent="0.25">
      <c r="A2" t="s">
        <v>35</v>
      </c>
      <c r="D2" s="72">
        <v>0</v>
      </c>
    </row>
    <row r="3" spans="1:4" x14ac:dyDescent="0.25">
      <c r="A3" t="s">
        <v>36</v>
      </c>
      <c r="D3" s="73">
        <v>0.1</v>
      </c>
    </row>
    <row r="4" spans="1:4" x14ac:dyDescent="0.25">
      <c r="A4" t="s">
        <v>37</v>
      </c>
      <c r="D4" s="72">
        <v>0.2</v>
      </c>
    </row>
    <row r="5" spans="1:4" x14ac:dyDescent="0.25">
      <c r="A5" t="s">
        <v>38</v>
      </c>
      <c r="D5" s="73">
        <v>0.3</v>
      </c>
    </row>
    <row r="6" spans="1:4" x14ac:dyDescent="0.25">
      <c r="A6" t="s">
        <v>39</v>
      </c>
      <c r="D6" s="72">
        <v>0.4</v>
      </c>
    </row>
    <row r="7" spans="1:4" x14ac:dyDescent="0.25">
      <c r="A7" t="s">
        <v>40</v>
      </c>
      <c r="D7" s="73">
        <v>0.5</v>
      </c>
    </row>
    <row r="8" spans="1:4" x14ac:dyDescent="0.25">
      <c r="A8" t="s">
        <v>41</v>
      </c>
      <c r="D8" s="72">
        <v>0.6</v>
      </c>
    </row>
    <row r="9" spans="1:4" x14ac:dyDescent="0.25">
      <c r="A9" t="s">
        <v>42</v>
      </c>
      <c r="D9" s="73">
        <v>0.7</v>
      </c>
    </row>
    <row r="10" spans="1:4" x14ac:dyDescent="0.25">
      <c r="A10" t="s">
        <v>43</v>
      </c>
      <c r="D10" s="72">
        <v>0.8</v>
      </c>
    </row>
    <row r="11" spans="1:4" x14ac:dyDescent="0.25">
      <c r="A11" t="s">
        <v>44</v>
      </c>
      <c r="D11" s="73">
        <v>0.9</v>
      </c>
    </row>
    <row r="12" spans="1:4" x14ac:dyDescent="0.25">
      <c r="A12" t="s">
        <v>45</v>
      </c>
      <c r="D12" s="72">
        <v>1</v>
      </c>
    </row>
    <row r="13" spans="1:4" x14ac:dyDescent="0.25">
      <c r="D13" s="71"/>
    </row>
    <row r="14" spans="1:4" x14ac:dyDescent="0.25">
      <c r="D14" s="71"/>
    </row>
    <row r="15" spans="1:4" x14ac:dyDescent="0.25">
      <c r="A15" t="s">
        <v>46</v>
      </c>
      <c r="D15" s="71"/>
    </row>
    <row r="16" spans="1:4" x14ac:dyDescent="0.25">
      <c r="D16" s="71"/>
    </row>
    <row r="17" spans="1:4" x14ac:dyDescent="0.25">
      <c r="A17" t="s">
        <v>47</v>
      </c>
      <c r="D17" s="71"/>
    </row>
    <row r="18" spans="1:4" x14ac:dyDescent="0.25">
      <c r="D18" s="71"/>
    </row>
    <row r="19" spans="1:4" x14ac:dyDescent="0.25">
      <c r="A19" t="s">
        <v>81</v>
      </c>
      <c r="D19" s="71"/>
    </row>
    <row r="20" spans="1:4" x14ac:dyDescent="0.25">
      <c r="D20" s="71"/>
    </row>
    <row r="21" spans="1:4" x14ac:dyDescent="0.25">
      <c r="A21" t="s">
        <v>82</v>
      </c>
      <c r="D21" s="71"/>
    </row>
    <row r="22" spans="1:4" x14ac:dyDescent="0.25">
      <c r="D22" s="71"/>
    </row>
    <row r="23" spans="1:4" x14ac:dyDescent="0.25">
      <c r="A23" t="s">
        <v>83</v>
      </c>
      <c r="D23" s="71"/>
    </row>
    <row r="24" spans="1:4" x14ac:dyDescent="0.25">
      <c r="D24" s="71"/>
    </row>
    <row r="25" spans="1:4" x14ac:dyDescent="0.25">
      <c r="D25" s="71"/>
    </row>
    <row r="26" spans="1:4" x14ac:dyDescent="0.25">
      <c r="D26" s="71"/>
    </row>
  </sheetData>
  <sheetProtection sheet="1" objects="1" scenarios="1"/>
  <pageMargins left="0.7" right="0.7" top="0.78740157499999996" bottom="0.78740157499999996" header="0.3" footer="0.3"/>
  <pageSetup paperSize="9" scale="7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A1:W109"/>
  <sheetViews>
    <sheetView zoomScale="80" zoomScaleNormal="80" workbookViewId="0">
      <selection activeCell="C10" sqref="C10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55</v>
      </c>
      <c r="B2" s="209"/>
      <c r="C2" s="209"/>
      <c r="D2" s="209"/>
      <c r="E2" s="209"/>
      <c r="F2" s="210"/>
      <c r="G2" s="214" t="str">
        <f>Juli!G2</f>
        <v>Name</v>
      </c>
      <c r="H2" s="215"/>
      <c r="I2" s="215"/>
      <c r="J2" s="215"/>
      <c r="K2" s="216"/>
      <c r="L2" s="214" t="str">
        <f>Juli!L2</f>
        <v>Dienststelle</v>
      </c>
      <c r="M2" s="215"/>
      <c r="N2" s="215"/>
      <c r="O2" s="215"/>
      <c r="P2" s="216"/>
      <c r="Q2" s="214" t="str">
        <f>Juli!Q2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8</v>
      </c>
      <c r="B7" s="27"/>
      <c r="C7" s="27"/>
      <c r="D7" s="27"/>
      <c r="E7" s="27"/>
      <c r="F7" s="27"/>
      <c r="G7" s="27"/>
      <c r="H7" s="27"/>
      <c r="I7" s="27"/>
      <c r="J7" s="27"/>
      <c r="K7" s="101"/>
      <c r="L7" s="102"/>
      <c r="M7" s="30"/>
      <c r="N7" s="162" t="s">
        <v>19</v>
      </c>
      <c r="O7" s="237"/>
      <c r="P7" s="103">
        <f>Juli!P40</f>
        <v>-1218.0000000000002</v>
      </c>
      <c r="Q7" s="31"/>
      <c r="R7" s="27"/>
      <c r="S7" s="27"/>
      <c r="T7" s="27"/>
      <c r="U7" s="232" t="s">
        <v>20</v>
      </c>
      <c r="V7" s="234">
        <f>Juli!V40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0"/>
      <c r="N8" s="238" t="s">
        <v>21</v>
      </c>
      <c r="O8" s="238"/>
      <c r="P8" s="104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Fr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 t="shared" ref="K9:K12" si="2">J9-I9</f>
        <v>0</v>
      </c>
      <c r="L9" s="64">
        <f t="shared" ref="L9:L34" si="3">IF(Q9=100,8.4,E9+H9-K9)</f>
        <v>0</v>
      </c>
      <c r="M9" s="86">
        <f t="shared" ref="M9:M39" si="4">IF(OR(A9="So",A9="Sa",A9=""),0,IF(VLOOKUP(DATE($A$4,$A$7,B9),Steuertabelle,1)=DATE($A$4,$A$7,B9),IF(VLOOKUP(DATE($A$4,$A$7,B9),Steuertabelle,2)="gT",0,4.2*$E$44/100),8.4/100*$E$44))</f>
        <v>0</v>
      </c>
      <c r="N9" s="65" t="str">
        <f>IF(M9-L9&lt;0,L9-M9,"")</f>
        <v/>
      </c>
      <c r="O9" s="66">
        <f>IF(M9-L9&gt;0,M9-L9,0)</f>
        <v>0</v>
      </c>
      <c r="P9" s="64">
        <f>SUM(P7,SUM(N9,-O9))</f>
        <v>-1218.0000000000002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5">IF(W10="F","",TEXT(DATE($A$4,$A$7,B10),"TTT"))</f>
        <v>Sa</v>
      </c>
      <c r="B10" s="58">
        <v>2</v>
      </c>
      <c r="C10" s="59"/>
      <c r="D10" s="59"/>
      <c r="E10" s="60">
        <f t="shared" ref="E10:E39" si="6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si="2"/>
        <v>0</v>
      </c>
      <c r="L10" s="64">
        <f>IF(Q10=100,8.4,E10+H10-K10)</f>
        <v>0</v>
      </c>
      <c r="M10" s="86">
        <f t="shared" si="4"/>
        <v>0</v>
      </c>
      <c r="N10" s="65" t="str">
        <f t="shared" ref="N10:N39" si="7">IF(M10-L10&lt;0,L10-M10,"")</f>
        <v/>
      </c>
      <c r="O10" s="66">
        <f t="shared" ref="O10:O39" si="8">IF(M10-L10&gt;0,M10-L10,0)</f>
        <v>0</v>
      </c>
      <c r="P10" s="64">
        <f>SUM(P9,SUM(N10,-O10))</f>
        <v>-1218.0000000000002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5"/>
        <v>So</v>
      </c>
      <c r="B11" s="58">
        <v>3</v>
      </c>
      <c r="C11" s="59"/>
      <c r="D11" s="59"/>
      <c r="E11" s="60">
        <f t="shared" si="6"/>
        <v>0</v>
      </c>
      <c r="F11" s="61"/>
      <c r="G11" s="61"/>
      <c r="H11" s="60">
        <f t="shared" si="1"/>
        <v>0</v>
      </c>
      <c r="I11" s="62"/>
      <c r="J11" s="62"/>
      <c r="K11" s="63">
        <f t="shared" si="2"/>
        <v>0</v>
      </c>
      <c r="L11" s="64">
        <f t="shared" si="3"/>
        <v>0</v>
      </c>
      <c r="M11" s="86">
        <f t="shared" si="4"/>
        <v>0</v>
      </c>
      <c r="N11" s="65" t="str">
        <f t="shared" si="7"/>
        <v/>
      </c>
      <c r="O11" s="66">
        <f t="shared" si="8"/>
        <v>0</v>
      </c>
      <c r="P11" s="64">
        <f t="shared" ref="P11:P39" si="10">SUM(P10,SUM(N11,-O11))</f>
        <v>-1218.0000000000002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5"/>
        <v>Mo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 t="shared" si="2"/>
        <v>0</v>
      </c>
      <c r="L12" s="64">
        <f t="shared" si="3"/>
        <v>0</v>
      </c>
      <c r="M12" s="86">
        <f t="shared" si="4"/>
        <v>8.4</v>
      </c>
      <c r="N12" s="65" t="str">
        <f t="shared" si="7"/>
        <v/>
      </c>
      <c r="O12" s="66">
        <f t="shared" si="8"/>
        <v>8.4</v>
      </c>
      <c r="P12" s="64">
        <f t="shared" si="10"/>
        <v>-1226.4000000000003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5"/>
        <v>Di</v>
      </c>
      <c r="B13" s="58">
        <v>5</v>
      </c>
      <c r="C13" s="59"/>
      <c r="D13" s="59"/>
      <c r="E13" s="60">
        <f t="shared" si="6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3"/>
        <v>0</v>
      </c>
      <c r="M13" s="86">
        <f t="shared" si="4"/>
        <v>8.4</v>
      </c>
      <c r="N13" s="65" t="str">
        <f>IF(M13-L13&lt;0,L13-M13,"")</f>
        <v/>
      </c>
      <c r="O13" s="66">
        <f t="shared" si="8"/>
        <v>8.4</v>
      </c>
      <c r="P13" s="64">
        <f t="shared" si="10"/>
        <v>-1234.8000000000004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5"/>
        <v>Mi</v>
      </c>
      <c r="B14" s="58">
        <v>6</v>
      </c>
      <c r="C14" s="59"/>
      <c r="D14" s="59"/>
      <c r="E14" s="60">
        <f t="shared" si="6"/>
        <v>0</v>
      </c>
      <c r="F14" s="61"/>
      <c r="G14" s="61"/>
      <c r="H14" s="60">
        <f t="shared" si="1"/>
        <v>0</v>
      </c>
      <c r="I14" s="62"/>
      <c r="J14" s="62"/>
      <c r="K14" s="63">
        <f t="shared" ref="K14:K34" si="11">J14-I14</f>
        <v>0</v>
      </c>
      <c r="L14" s="64">
        <f t="shared" si="3"/>
        <v>0</v>
      </c>
      <c r="M14" s="86">
        <f t="shared" si="4"/>
        <v>8.4</v>
      </c>
      <c r="N14" s="65" t="str">
        <f t="shared" si="7"/>
        <v/>
      </c>
      <c r="O14" s="66">
        <f t="shared" si="8"/>
        <v>8.4</v>
      </c>
      <c r="P14" s="64">
        <f t="shared" si="10"/>
        <v>-1243.2000000000005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5"/>
        <v>Do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11"/>
        <v>0</v>
      </c>
      <c r="L15" s="64">
        <f t="shared" si="3"/>
        <v>0</v>
      </c>
      <c r="M15" s="86">
        <f t="shared" si="4"/>
        <v>8.4</v>
      </c>
      <c r="N15" s="65" t="str">
        <f>IF(M15-L15&lt;0,L15-M15,"")</f>
        <v/>
      </c>
      <c r="O15" s="66">
        <f t="shared" si="8"/>
        <v>8.4</v>
      </c>
      <c r="P15" s="64">
        <f t="shared" si="10"/>
        <v>-1251.6000000000006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5"/>
        <v>Fr</v>
      </c>
      <c r="B16" s="58">
        <v>8</v>
      </c>
      <c r="C16" s="59"/>
      <c r="D16" s="59"/>
      <c r="E16" s="60">
        <f t="shared" si="6"/>
        <v>0</v>
      </c>
      <c r="F16" s="61"/>
      <c r="G16" s="61"/>
      <c r="H16" s="60">
        <f t="shared" si="1"/>
        <v>0</v>
      </c>
      <c r="I16" s="62"/>
      <c r="J16" s="62"/>
      <c r="K16" s="63">
        <f t="shared" si="11"/>
        <v>0</v>
      </c>
      <c r="L16" s="64">
        <f t="shared" si="3"/>
        <v>0</v>
      </c>
      <c r="M16" s="86">
        <f t="shared" si="4"/>
        <v>8.4</v>
      </c>
      <c r="N16" s="65" t="str">
        <f t="shared" si="7"/>
        <v/>
      </c>
      <c r="O16" s="66">
        <f t="shared" si="8"/>
        <v>8.4</v>
      </c>
      <c r="P16" s="64">
        <f t="shared" si="10"/>
        <v>-1260.0000000000007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5"/>
        <v>Sa</v>
      </c>
      <c r="B17" s="58">
        <v>9</v>
      </c>
      <c r="C17" s="59"/>
      <c r="D17" s="59"/>
      <c r="E17" s="60">
        <f t="shared" si="6"/>
        <v>0</v>
      </c>
      <c r="F17" s="61"/>
      <c r="G17" s="61"/>
      <c r="H17" s="60">
        <f t="shared" si="1"/>
        <v>0</v>
      </c>
      <c r="I17" s="62"/>
      <c r="J17" s="62"/>
      <c r="K17" s="63">
        <f t="shared" si="11"/>
        <v>0</v>
      </c>
      <c r="L17" s="64">
        <f t="shared" si="3"/>
        <v>0</v>
      </c>
      <c r="M17" s="86">
        <f t="shared" si="4"/>
        <v>0</v>
      </c>
      <c r="N17" s="65" t="str">
        <f t="shared" si="7"/>
        <v/>
      </c>
      <c r="O17" s="66">
        <f t="shared" si="8"/>
        <v>0</v>
      </c>
      <c r="P17" s="64">
        <f t="shared" si="10"/>
        <v>-1260.0000000000007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5"/>
        <v>So</v>
      </c>
      <c r="B18" s="58">
        <v>10</v>
      </c>
      <c r="C18" s="59"/>
      <c r="D18" s="59"/>
      <c r="E18" s="60">
        <f t="shared" si="6"/>
        <v>0</v>
      </c>
      <c r="F18" s="61"/>
      <c r="G18" s="61"/>
      <c r="H18" s="60">
        <f t="shared" si="1"/>
        <v>0</v>
      </c>
      <c r="I18" s="62"/>
      <c r="J18" s="62"/>
      <c r="K18" s="63">
        <f t="shared" si="11"/>
        <v>0</v>
      </c>
      <c r="L18" s="64">
        <f t="shared" si="3"/>
        <v>0</v>
      </c>
      <c r="M18" s="86">
        <f t="shared" si="4"/>
        <v>0</v>
      </c>
      <c r="N18" s="65" t="str">
        <f t="shared" si="7"/>
        <v/>
      </c>
      <c r="O18" s="66">
        <f t="shared" si="8"/>
        <v>0</v>
      </c>
      <c r="P18" s="64">
        <f t="shared" si="10"/>
        <v>-1260.0000000000007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5"/>
        <v>Mo</v>
      </c>
      <c r="B19" s="58">
        <v>11</v>
      </c>
      <c r="C19" s="59"/>
      <c r="D19" s="59"/>
      <c r="E19" s="60">
        <f t="shared" si="6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3"/>
        <v>0</v>
      </c>
      <c r="M19" s="86">
        <f t="shared" si="4"/>
        <v>8.4</v>
      </c>
      <c r="N19" s="65" t="str">
        <f t="shared" si="7"/>
        <v/>
      </c>
      <c r="O19" s="66">
        <f t="shared" si="8"/>
        <v>8.4</v>
      </c>
      <c r="P19" s="64">
        <f t="shared" si="10"/>
        <v>-1268.4000000000008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5"/>
        <v>Di</v>
      </c>
      <c r="B20" s="58">
        <v>12</v>
      </c>
      <c r="C20" s="59"/>
      <c r="D20" s="59"/>
      <c r="E20" s="60">
        <f t="shared" si="6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4"/>
        <v>8.4</v>
      </c>
      <c r="N20" s="65" t="str">
        <f t="shared" si="7"/>
        <v/>
      </c>
      <c r="O20" s="66">
        <f t="shared" si="8"/>
        <v>8.4</v>
      </c>
      <c r="P20" s="64">
        <f t="shared" si="10"/>
        <v>-1276.8000000000009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5"/>
        <v>Mi</v>
      </c>
      <c r="B21" s="58">
        <v>13</v>
      </c>
      <c r="C21" s="59"/>
      <c r="D21" s="59"/>
      <c r="E21" s="60">
        <f t="shared" si="6"/>
        <v>0</v>
      </c>
      <c r="F21" s="61"/>
      <c r="G21" s="61"/>
      <c r="H21" s="60">
        <f t="shared" si="1"/>
        <v>0</v>
      </c>
      <c r="I21" s="62"/>
      <c r="J21" s="62"/>
      <c r="K21" s="63">
        <f t="shared" si="11"/>
        <v>0</v>
      </c>
      <c r="L21" s="64">
        <f t="shared" si="3"/>
        <v>0</v>
      </c>
      <c r="M21" s="86">
        <f t="shared" si="4"/>
        <v>8.4</v>
      </c>
      <c r="N21" s="65" t="str">
        <f t="shared" si="7"/>
        <v/>
      </c>
      <c r="O21" s="66">
        <f t="shared" si="8"/>
        <v>8.4</v>
      </c>
      <c r="P21" s="64">
        <f t="shared" si="10"/>
        <v>-1285.200000000001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5"/>
        <v>Do</v>
      </c>
      <c r="B22" s="58">
        <v>14</v>
      </c>
      <c r="C22" s="59"/>
      <c r="D22" s="59"/>
      <c r="E22" s="60">
        <f t="shared" si="6"/>
        <v>0</v>
      </c>
      <c r="F22" s="61"/>
      <c r="G22" s="61"/>
      <c r="H22" s="60">
        <f t="shared" si="1"/>
        <v>0</v>
      </c>
      <c r="I22" s="62"/>
      <c r="J22" s="62"/>
      <c r="K22" s="63">
        <f t="shared" si="11"/>
        <v>0</v>
      </c>
      <c r="L22" s="64">
        <f t="shared" si="3"/>
        <v>0</v>
      </c>
      <c r="M22" s="86">
        <f t="shared" si="4"/>
        <v>8.4</v>
      </c>
      <c r="N22" s="65" t="str">
        <f t="shared" si="7"/>
        <v/>
      </c>
      <c r="O22" s="66">
        <f t="shared" si="8"/>
        <v>8.4</v>
      </c>
      <c r="P22" s="64">
        <f t="shared" si="10"/>
        <v>-1293.600000000001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5"/>
        <v>Fr</v>
      </c>
      <c r="B23" s="58">
        <v>15</v>
      </c>
      <c r="C23" s="59"/>
      <c r="D23" s="59"/>
      <c r="E23" s="60">
        <f t="shared" si="6"/>
        <v>0</v>
      </c>
      <c r="F23" s="61"/>
      <c r="G23" s="61"/>
      <c r="H23" s="60">
        <f t="shared" si="1"/>
        <v>0</v>
      </c>
      <c r="I23" s="62"/>
      <c r="J23" s="62"/>
      <c r="K23" s="63">
        <f t="shared" si="11"/>
        <v>0</v>
      </c>
      <c r="L23" s="64">
        <f t="shared" si="3"/>
        <v>0</v>
      </c>
      <c r="M23" s="86">
        <f t="shared" si="4"/>
        <v>8.4</v>
      </c>
      <c r="N23" s="65" t="str">
        <f t="shared" si="7"/>
        <v/>
      </c>
      <c r="O23" s="66">
        <f t="shared" si="8"/>
        <v>8.4</v>
      </c>
      <c r="P23" s="64">
        <f t="shared" si="10"/>
        <v>-1302.0000000000011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5"/>
        <v>Sa</v>
      </c>
      <c r="B24" s="58">
        <v>16</v>
      </c>
      <c r="C24" s="59"/>
      <c r="D24" s="59"/>
      <c r="E24" s="60">
        <f t="shared" si="6"/>
        <v>0</v>
      </c>
      <c r="F24" s="61"/>
      <c r="G24" s="61"/>
      <c r="H24" s="60">
        <f t="shared" si="1"/>
        <v>0</v>
      </c>
      <c r="I24" s="62"/>
      <c r="J24" s="62"/>
      <c r="K24" s="63">
        <f t="shared" si="11"/>
        <v>0</v>
      </c>
      <c r="L24" s="64">
        <f t="shared" si="3"/>
        <v>0</v>
      </c>
      <c r="M24" s="86">
        <f t="shared" si="4"/>
        <v>0</v>
      </c>
      <c r="N24" s="65" t="str">
        <f t="shared" si="7"/>
        <v/>
      </c>
      <c r="O24" s="66">
        <f t="shared" si="8"/>
        <v>0</v>
      </c>
      <c r="P24" s="64">
        <f t="shared" si="10"/>
        <v>-1302.0000000000011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5"/>
        <v>So</v>
      </c>
      <c r="B25" s="58">
        <v>17</v>
      </c>
      <c r="C25" s="59"/>
      <c r="D25" s="59"/>
      <c r="E25" s="60">
        <f t="shared" si="6"/>
        <v>0</v>
      </c>
      <c r="F25" s="61"/>
      <c r="G25" s="61"/>
      <c r="H25" s="60">
        <f t="shared" si="1"/>
        <v>0</v>
      </c>
      <c r="I25" s="62"/>
      <c r="J25" s="62"/>
      <c r="K25" s="63">
        <f t="shared" si="11"/>
        <v>0</v>
      </c>
      <c r="L25" s="64">
        <f t="shared" si="3"/>
        <v>0</v>
      </c>
      <c r="M25" s="86">
        <f t="shared" si="4"/>
        <v>0</v>
      </c>
      <c r="N25" s="65" t="str">
        <f t="shared" si="7"/>
        <v/>
      </c>
      <c r="O25" s="66">
        <f t="shared" si="8"/>
        <v>0</v>
      </c>
      <c r="P25" s="64">
        <f t="shared" si="10"/>
        <v>-1302.0000000000011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5"/>
        <v>Mo</v>
      </c>
      <c r="B26" s="58">
        <v>18</v>
      </c>
      <c r="C26" s="59"/>
      <c r="D26" s="59"/>
      <c r="E26" s="60">
        <f t="shared" si="6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3"/>
        <v>0</v>
      </c>
      <c r="M26" s="86">
        <f t="shared" si="4"/>
        <v>8.4</v>
      </c>
      <c r="N26" s="65" t="str">
        <f t="shared" si="7"/>
        <v/>
      </c>
      <c r="O26" s="66">
        <f t="shared" si="8"/>
        <v>8.4</v>
      </c>
      <c r="P26" s="64">
        <f t="shared" si="10"/>
        <v>-1310.4000000000012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5"/>
        <v>Di</v>
      </c>
      <c r="B27" s="58">
        <v>19</v>
      </c>
      <c r="C27" s="59"/>
      <c r="D27" s="59"/>
      <c r="E27" s="60">
        <f t="shared" si="6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3"/>
        <v>0</v>
      </c>
      <c r="M27" s="86">
        <f t="shared" si="4"/>
        <v>8.4</v>
      </c>
      <c r="N27" s="65" t="str">
        <f t="shared" si="7"/>
        <v/>
      </c>
      <c r="O27" s="66">
        <f t="shared" si="8"/>
        <v>8.4</v>
      </c>
      <c r="P27" s="64">
        <f t="shared" si="10"/>
        <v>-1318.8000000000013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5"/>
        <v>Mi</v>
      </c>
      <c r="B28" s="58">
        <v>20</v>
      </c>
      <c r="C28" s="59"/>
      <c r="D28" s="59"/>
      <c r="E28" s="60">
        <f t="shared" si="6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3"/>
        <v>0</v>
      </c>
      <c r="M28" s="86">
        <f t="shared" si="4"/>
        <v>8.4</v>
      </c>
      <c r="N28" s="65" t="str">
        <f t="shared" si="7"/>
        <v/>
      </c>
      <c r="O28" s="66">
        <f t="shared" si="8"/>
        <v>8.4</v>
      </c>
      <c r="P28" s="64">
        <f t="shared" si="10"/>
        <v>-1327.2000000000014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5"/>
        <v>Do</v>
      </c>
      <c r="B29" s="58">
        <v>21</v>
      </c>
      <c r="C29" s="59"/>
      <c r="D29" s="59"/>
      <c r="E29" s="60">
        <f t="shared" si="6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3"/>
        <v>0</v>
      </c>
      <c r="M29" s="86">
        <f t="shared" si="4"/>
        <v>8.4</v>
      </c>
      <c r="N29" s="65" t="str">
        <f t="shared" si="7"/>
        <v/>
      </c>
      <c r="O29" s="66">
        <f t="shared" si="8"/>
        <v>8.4</v>
      </c>
      <c r="P29" s="64">
        <f t="shared" si="10"/>
        <v>-1335.6000000000015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5"/>
        <v>Fr</v>
      </c>
      <c r="B30" s="58">
        <v>22</v>
      </c>
      <c r="C30" s="59"/>
      <c r="D30" s="59"/>
      <c r="E30" s="60">
        <f t="shared" si="6"/>
        <v>0</v>
      </c>
      <c r="F30" s="61"/>
      <c r="G30" s="61"/>
      <c r="H30" s="60">
        <f t="shared" si="1"/>
        <v>0</v>
      </c>
      <c r="I30" s="62"/>
      <c r="J30" s="62"/>
      <c r="K30" s="63">
        <f t="shared" si="11"/>
        <v>0</v>
      </c>
      <c r="L30" s="64">
        <f t="shared" si="3"/>
        <v>0</v>
      </c>
      <c r="M30" s="86">
        <f t="shared" si="4"/>
        <v>8.4</v>
      </c>
      <c r="N30" s="65" t="str">
        <f t="shared" si="7"/>
        <v/>
      </c>
      <c r="O30" s="66">
        <f t="shared" si="8"/>
        <v>8.4</v>
      </c>
      <c r="P30" s="64">
        <f t="shared" si="10"/>
        <v>-1344.0000000000016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5"/>
        <v>Sa</v>
      </c>
      <c r="B31" s="58">
        <v>23</v>
      </c>
      <c r="C31" s="59"/>
      <c r="D31" s="59"/>
      <c r="E31" s="60">
        <f t="shared" si="6"/>
        <v>0</v>
      </c>
      <c r="F31" s="61"/>
      <c r="G31" s="61"/>
      <c r="H31" s="60">
        <f t="shared" si="1"/>
        <v>0</v>
      </c>
      <c r="I31" s="62"/>
      <c r="J31" s="62"/>
      <c r="K31" s="63">
        <f t="shared" si="11"/>
        <v>0</v>
      </c>
      <c r="L31" s="64">
        <f t="shared" si="3"/>
        <v>0</v>
      </c>
      <c r="M31" s="86">
        <f t="shared" si="4"/>
        <v>0</v>
      </c>
      <c r="N31" s="65" t="str">
        <f t="shared" si="7"/>
        <v/>
      </c>
      <c r="O31" s="66">
        <f t="shared" si="8"/>
        <v>0</v>
      </c>
      <c r="P31" s="64">
        <f t="shared" si="10"/>
        <v>-1344.0000000000016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5"/>
        <v>So</v>
      </c>
      <c r="B32" s="58">
        <v>24</v>
      </c>
      <c r="C32" s="59"/>
      <c r="D32" s="59"/>
      <c r="E32" s="60">
        <f t="shared" si="6"/>
        <v>0</v>
      </c>
      <c r="F32" s="61"/>
      <c r="G32" s="61"/>
      <c r="H32" s="60">
        <f t="shared" si="1"/>
        <v>0</v>
      </c>
      <c r="I32" s="62"/>
      <c r="J32" s="62"/>
      <c r="K32" s="63">
        <f t="shared" si="11"/>
        <v>0</v>
      </c>
      <c r="L32" s="64">
        <f t="shared" si="3"/>
        <v>0</v>
      </c>
      <c r="M32" s="86">
        <f t="shared" si="4"/>
        <v>0</v>
      </c>
      <c r="N32" s="65" t="str">
        <f t="shared" si="7"/>
        <v/>
      </c>
      <c r="O32" s="66">
        <f t="shared" si="8"/>
        <v>0</v>
      </c>
      <c r="P32" s="64">
        <f t="shared" si="10"/>
        <v>-1344.0000000000016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5"/>
        <v>Mo</v>
      </c>
      <c r="B33" s="58">
        <v>25</v>
      </c>
      <c r="C33" s="59"/>
      <c r="D33" s="59"/>
      <c r="E33" s="60">
        <f t="shared" si="6"/>
        <v>0</v>
      </c>
      <c r="F33" s="61"/>
      <c r="G33" s="61"/>
      <c r="H33" s="60">
        <f t="shared" si="1"/>
        <v>0</v>
      </c>
      <c r="I33" s="62"/>
      <c r="J33" s="62"/>
      <c r="K33" s="63">
        <f t="shared" si="11"/>
        <v>0</v>
      </c>
      <c r="L33" s="64">
        <f t="shared" si="3"/>
        <v>0</v>
      </c>
      <c r="M33" s="86">
        <f t="shared" si="4"/>
        <v>8.4</v>
      </c>
      <c r="N33" s="65" t="str">
        <f t="shared" si="7"/>
        <v/>
      </c>
      <c r="O33" s="66">
        <f t="shared" si="8"/>
        <v>8.4</v>
      </c>
      <c r="P33" s="64">
        <f t="shared" si="10"/>
        <v>-1352.4000000000017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5"/>
        <v>Di</v>
      </c>
      <c r="B34" s="58">
        <v>26</v>
      </c>
      <c r="C34" s="59"/>
      <c r="D34" s="59"/>
      <c r="E34" s="60">
        <f t="shared" si="6"/>
        <v>0</v>
      </c>
      <c r="F34" s="61"/>
      <c r="G34" s="61"/>
      <c r="H34" s="60">
        <f t="shared" si="1"/>
        <v>0</v>
      </c>
      <c r="I34" s="62"/>
      <c r="J34" s="62"/>
      <c r="K34" s="63">
        <f t="shared" si="11"/>
        <v>0</v>
      </c>
      <c r="L34" s="64">
        <f t="shared" si="3"/>
        <v>0</v>
      </c>
      <c r="M34" s="86">
        <f t="shared" si="4"/>
        <v>8.4</v>
      </c>
      <c r="N34" s="65" t="str">
        <f t="shared" si="7"/>
        <v/>
      </c>
      <c r="O34" s="66">
        <f t="shared" si="8"/>
        <v>8.4</v>
      </c>
      <c r="P34" s="64">
        <f t="shared" si="10"/>
        <v>-1360.8000000000018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5"/>
        <v>Mi</v>
      </c>
      <c r="B35" s="58">
        <v>27</v>
      </c>
      <c r="C35" s="59"/>
      <c r="D35" s="59"/>
      <c r="E35" s="60">
        <f t="shared" si="6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4"/>
        <v>8.4</v>
      </c>
      <c r="N35" s="65" t="str">
        <f t="shared" si="7"/>
        <v/>
      </c>
      <c r="O35" s="66">
        <f t="shared" si="8"/>
        <v>8.4</v>
      </c>
      <c r="P35" s="64">
        <f t="shared" si="10"/>
        <v>-1369.2000000000019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5"/>
        <v>Do</v>
      </c>
      <c r="B36" s="58">
        <v>28</v>
      </c>
      <c r="C36" s="59"/>
      <c r="D36" s="59"/>
      <c r="E36" s="60">
        <f t="shared" si="6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4"/>
        <v>8.4</v>
      </c>
      <c r="N36" s="65" t="str">
        <f t="shared" si="7"/>
        <v/>
      </c>
      <c r="O36" s="66">
        <f t="shared" si="8"/>
        <v>8.4</v>
      </c>
      <c r="P36" s="64">
        <f t="shared" si="10"/>
        <v>-1377.600000000002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5"/>
        <v>Fr</v>
      </c>
      <c r="B37" s="58">
        <v>29</v>
      </c>
      <c r="C37" s="59"/>
      <c r="D37" s="59"/>
      <c r="E37" s="60">
        <f t="shared" si="6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4"/>
        <v>8.4</v>
      </c>
      <c r="N37" s="65" t="str">
        <f t="shared" si="7"/>
        <v/>
      </c>
      <c r="O37" s="66">
        <f t="shared" si="8"/>
        <v>8.4</v>
      </c>
      <c r="P37" s="64">
        <f t="shared" si="10"/>
        <v>-1386.000000000002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5"/>
        <v>Sa</v>
      </c>
      <c r="B38" s="58">
        <v>30</v>
      </c>
      <c r="C38" s="59"/>
      <c r="D38" s="59"/>
      <c r="E38" s="60">
        <f t="shared" si="6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4"/>
        <v>0</v>
      </c>
      <c r="N38" s="65" t="str">
        <f t="shared" si="7"/>
        <v/>
      </c>
      <c r="O38" s="66">
        <f t="shared" si="8"/>
        <v>0</v>
      </c>
      <c r="P38" s="64">
        <f>SUM(P37,SUM(N38,-O38))</f>
        <v>-1386.000000000002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5"/>
        <v>So</v>
      </c>
      <c r="B39" s="58">
        <v>31</v>
      </c>
      <c r="C39" s="59"/>
      <c r="D39" s="59"/>
      <c r="E39" s="60">
        <f t="shared" si="6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4"/>
        <v>0</v>
      </c>
      <c r="N39" s="65" t="str">
        <f t="shared" si="7"/>
        <v/>
      </c>
      <c r="O39" s="66">
        <f t="shared" si="8"/>
        <v>0</v>
      </c>
      <c r="P39" s="64">
        <f t="shared" si="10"/>
        <v>-1386.000000000002</v>
      </c>
      <c r="Q39" s="67"/>
      <c r="R39" s="68"/>
      <c r="S39" s="68"/>
      <c r="T39" s="69"/>
      <c r="U39" s="59"/>
      <c r="V39" s="70"/>
      <c r="W39" s="3" t="str">
        <f t="shared" si="9"/>
        <v>OK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-1386.000000000002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168.00000000000009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Juli!E44</f>
        <v>100</v>
      </c>
      <c r="F44" s="136"/>
      <c r="G44" s="139">
        <f>B43*E44/100</f>
        <v>168.00000000000009</v>
      </c>
      <c r="H44" s="140"/>
      <c r="I44" s="143">
        <f>SUM(L9:L39)+(P7)</f>
        <v>-1218.0000000000002</v>
      </c>
      <c r="J44" s="144"/>
      <c r="K44" s="147">
        <f>P40</f>
        <v>-1386.000000000002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8:O8"/>
    <mergeCell ref="N7:O7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29" priority="2">
      <formula>IF($M9=0,TRUE,FALSE)</formula>
    </cfRule>
  </conditionalFormatting>
  <conditionalFormatting sqref="P9:P39">
    <cfRule type="expression" dxfId="28" priority="4">
      <formula>IF($M9=0,TRUE,FALSE)</formula>
    </cfRule>
  </conditionalFormatting>
  <conditionalFormatting sqref="O9:O39">
    <cfRule type="expression" dxfId="27" priority="3">
      <formula>IF(AND($M9=0,$O9=0),TRUE,FALSE)</formula>
    </cfRule>
    <cfRule type="expression" dxfId="26" priority="5">
      <formula>IF($O9=0,TRUE,FALSE)</formula>
    </cfRule>
  </conditionalFormatting>
  <conditionalFormatting sqref="A9:V39">
    <cfRule type="expression" dxfId="25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5:W23 B4:W4 A45:W45 A44:D44 F44:W44 A25:W43 A24:I24 K24:W2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A1:W109"/>
  <sheetViews>
    <sheetView zoomScale="80" zoomScaleNormal="80" workbookViewId="0">
      <selection activeCell="C9" sqref="C9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56</v>
      </c>
      <c r="B2" s="209"/>
      <c r="C2" s="209"/>
      <c r="D2" s="209"/>
      <c r="E2" s="209"/>
      <c r="F2" s="210"/>
      <c r="G2" s="214" t="str">
        <f>August!G2</f>
        <v>Name</v>
      </c>
      <c r="H2" s="215"/>
      <c r="I2" s="215"/>
      <c r="J2" s="215"/>
      <c r="K2" s="216"/>
      <c r="L2" s="214" t="str">
        <f>August!L2</f>
        <v>Dienststelle</v>
      </c>
      <c r="M2" s="215"/>
      <c r="N2" s="215"/>
      <c r="O2" s="215"/>
      <c r="P2" s="216"/>
      <c r="Q2" s="214" t="str">
        <f>August!Q2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9</v>
      </c>
      <c r="B7" s="27"/>
      <c r="C7" s="27"/>
      <c r="D7" s="27"/>
      <c r="E7" s="27"/>
      <c r="F7" s="27"/>
      <c r="G7" s="27"/>
      <c r="H7" s="27"/>
      <c r="I7" s="27"/>
      <c r="J7" s="27"/>
      <c r="K7" s="101"/>
      <c r="L7" s="46"/>
      <c r="M7" s="90"/>
      <c r="N7" s="162" t="s">
        <v>19</v>
      </c>
      <c r="O7" s="237"/>
      <c r="P7" s="103">
        <f>August!P40</f>
        <v>-1386.000000000002</v>
      </c>
      <c r="Q7" s="31"/>
      <c r="R7" s="27"/>
      <c r="S7" s="27"/>
      <c r="T7" s="27"/>
      <c r="U7" s="232" t="s">
        <v>20</v>
      </c>
      <c r="V7" s="234">
        <f>August!V40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6"/>
      <c r="N8" s="238" t="s">
        <v>21</v>
      </c>
      <c r="O8" s="238"/>
      <c r="P8" s="104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Mo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 t="shared" ref="K9:K34" si="2">J9-I9</f>
        <v>0</v>
      </c>
      <c r="L9" s="64">
        <f t="shared" ref="L9:L34" si="3">IF(Q9=100,8.4,E9+H9-K9)</f>
        <v>0</v>
      </c>
      <c r="M9" s="86">
        <f t="shared" ref="M9:M39" si="4">IF(OR(A9="So",A9="Sa",A9=""),0,IF(VLOOKUP(DATE($A$4,$A$7,B9),Steuertabelle,1)=DATE($A$4,$A$7,B9),IF(VLOOKUP(DATE($A$4,$A$7,B9),Steuertabelle,2)="gT",0,4.2*$E$44/100),8.4/100*$E$44))</f>
        <v>8.4</v>
      </c>
      <c r="N9" s="65" t="str">
        <f>IF(M9-L9&lt;0,L9-M9,"")</f>
        <v/>
      </c>
      <c r="O9" s="66">
        <f>IF(M9-L9&gt;0,M9-L9,0)</f>
        <v>8.4</v>
      </c>
      <c r="P9" s="64">
        <f>SUM(P7,SUM(N9,-O9))</f>
        <v>-1394.4000000000021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5">IF(W10="F","",TEXT(DATE($A$4,$A$7,B10),"TTT"))</f>
        <v>Di</v>
      </c>
      <c r="B10" s="58">
        <v>2</v>
      </c>
      <c r="C10" s="59"/>
      <c r="D10" s="59"/>
      <c r="E10" s="60">
        <f t="shared" ref="E10:E39" si="6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si="2"/>
        <v>0</v>
      </c>
      <c r="L10" s="64">
        <f>IF(Q10=100,8.4,E10+H10-K10)</f>
        <v>0</v>
      </c>
      <c r="M10" s="86">
        <f t="shared" si="4"/>
        <v>8.4</v>
      </c>
      <c r="N10" s="65" t="str">
        <f t="shared" ref="N10:N39" si="7">IF(M10-L10&lt;0,L10-M10,"")</f>
        <v/>
      </c>
      <c r="O10" s="66">
        <f t="shared" ref="O10:O39" si="8">IF(M10-L10&gt;0,M10-L10,0)</f>
        <v>8.4</v>
      </c>
      <c r="P10" s="64">
        <f>SUM(P9,SUM(N10,-O10))</f>
        <v>-1402.8000000000022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5"/>
        <v>Mi</v>
      </c>
      <c r="B11" s="58">
        <v>3</v>
      </c>
      <c r="C11" s="59"/>
      <c r="D11" s="59"/>
      <c r="E11" s="60">
        <f t="shared" si="6"/>
        <v>0</v>
      </c>
      <c r="F11" s="61"/>
      <c r="G11" s="61"/>
      <c r="H11" s="60">
        <f t="shared" si="1"/>
        <v>0</v>
      </c>
      <c r="I11" s="62"/>
      <c r="J11" s="62"/>
      <c r="K11" s="63">
        <f t="shared" si="2"/>
        <v>0</v>
      </c>
      <c r="L11" s="64">
        <f t="shared" si="3"/>
        <v>0</v>
      </c>
      <c r="M11" s="86">
        <f t="shared" si="4"/>
        <v>8.4</v>
      </c>
      <c r="N11" s="65" t="str">
        <f t="shared" si="7"/>
        <v/>
      </c>
      <c r="O11" s="66">
        <f t="shared" si="8"/>
        <v>8.4</v>
      </c>
      <c r="P11" s="64">
        <f t="shared" ref="P11:P39" si="10">SUM(P10,SUM(N11,-O11))</f>
        <v>-1411.2000000000023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5"/>
        <v>Do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3"/>
        <v>0</v>
      </c>
      <c r="M12" s="86">
        <f t="shared" si="4"/>
        <v>8.4</v>
      </c>
      <c r="N12" s="65" t="str">
        <f t="shared" si="7"/>
        <v/>
      </c>
      <c r="O12" s="66">
        <f t="shared" si="8"/>
        <v>8.4</v>
      </c>
      <c r="P12" s="64">
        <f t="shared" si="10"/>
        <v>-1419.6000000000024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5"/>
        <v>Fr</v>
      </c>
      <c r="B13" s="58">
        <v>5</v>
      </c>
      <c r="C13" s="59"/>
      <c r="D13" s="59"/>
      <c r="E13" s="60">
        <f t="shared" si="6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3"/>
        <v>0</v>
      </c>
      <c r="M13" s="86">
        <f t="shared" si="4"/>
        <v>8.4</v>
      </c>
      <c r="N13" s="65" t="str">
        <f>IF(M13-L13&lt;0,L13-M13,"")</f>
        <v/>
      </c>
      <c r="O13" s="66">
        <f t="shared" si="8"/>
        <v>8.4</v>
      </c>
      <c r="P13" s="64">
        <f t="shared" si="10"/>
        <v>-1428.0000000000025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5"/>
        <v>Sa</v>
      </c>
      <c r="B14" s="58">
        <v>6</v>
      </c>
      <c r="C14" s="59"/>
      <c r="D14" s="59"/>
      <c r="E14" s="60">
        <f t="shared" si="6"/>
        <v>0</v>
      </c>
      <c r="F14" s="61"/>
      <c r="G14" s="61"/>
      <c r="H14" s="60">
        <f t="shared" si="1"/>
        <v>0</v>
      </c>
      <c r="I14" s="62"/>
      <c r="J14" s="62"/>
      <c r="K14" s="63">
        <f t="shared" si="2"/>
        <v>0</v>
      </c>
      <c r="L14" s="64">
        <f t="shared" si="3"/>
        <v>0</v>
      </c>
      <c r="M14" s="86">
        <f t="shared" si="4"/>
        <v>0</v>
      </c>
      <c r="N14" s="65" t="str">
        <f t="shared" si="7"/>
        <v/>
      </c>
      <c r="O14" s="66">
        <f t="shared" si="8"/>
        <v>0</v>
      </c>
      <c r="P14" s="64">
        <f t="shared" si="10"/>
        <v>-1428.0000000000025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5"/>
        <v>So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2"/>
        <v>0</v>
      </c>
      <c r="L15" s="64">
        <f t="shared" si="3"/>
        <v>0</v>
      </c>
      <c r="M15" s="86">
        <f t="shared" si="4"/>
        <v>0</v>
      </c>
      <c r="N15" s="65" t="str">
        <f>IF(M15-L15&lt;0,L15-M15,"")</f>
        <v/>
      </c>
      <c r="O15" s="66">
        <f t="shared" si="8"/>
        <v>0</v>
      </c>
      <c r="P15" s="64">
        <f t="shared" si="10"/>
        <v>-1428.0000000000025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5"/>
        <v>Mo</v>
      </c>
      <c r="B16" s="58">
        <v>8</v>
      </c>
      <c r="C16" s="59"/>
      <c r="D16" s="59"/>
      <c r="E16" s="60">
        <f t="shared" si="6"/>
        <v>0</v>
      </c>
      <c r="F16" s="61"/>
      <c r="G16" s="61"/>
      <c r="H16" s="60">
        <f t="shared" si="1"/>
        <v>0</v>
      </c>
      <c r="I16" s="62"/>
      <c r="J16" s="62"/>
      <c r="K16" s="63">
        <f t="shared" si="2"/>
        <v>0</v>
      </c>
      <c r="L16" s="64">
        <f t="shared" si="3"/>
        <v>0</v>
      </c>
      <c r="M16" s="86">
        <f t="shared" si="4"/>
        <v>8.4</v>
      </c>
      <c r="N16" s="65" t="str">
        <f t="shared" si="7"/>
        <v/>
      </c>
      <c r="O16" s="66">
        <f t="shared" si="8"/>
        <v>8.4</v>
      </c>
      <c r="P16" s="64">
        <f t="shared" si="10"/>
        <v>-1436.4000000000026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5"/>
        <v>Di</v>
      </c>
      <c r="B17" s="58">
        <v>9</v>
      </c>
      <c r="C17" s="59"/>
      <c r="D17" s="59"/>
      <c r="E17" s="60">
        <f t="shared" si="6"/>
        <v>0</v>
      </c>
      <c r="F17" s="61"/>
      <c r="G17" s="61"/>
      <c r="H17" s="60">
        <f t="shared" si="1"/>
        <v>0</v>
      </c>
      <c r="I17" s="62"/>
      <c r="J17" s="62"/>
      <c r="K17" s="63">
        <f t="shared" si="2"/>
        <v>0</v>
      </c>
      <c r="L17" s="64">
        <f t="shared" si="3"/>
        <v>0</v>
      </c>
      <c r="M17" s="86">
        <f t="shared" si="4"/>
        <v>8.4</v>
      </c>
      <c r="N17" s="65" t="str">
        <f t="shared" si="7"/>
        <v/>
      </c>
      <c r="O17" s="66">
        <f t="shared" si="8"/>
        <v>8.4</v>
      </c>
      <c r="P17" s="64">
        <f t="shared" si="10"/>
        <v>-1444.8000000000027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5"/>
        <v>Mi</v>
      </c>
      <c r="B18" s="58">
        <v>10</v>
      </c>
      <c r="C18" s="59"/>
      <c r="D18" s="59"/>
      <c r="E18" s="60">
        <f t="shared" si="6"/>
        <v>0</v>
      </c>
      <c r="F18" s="61"/>
      <c r="G18" s="61"/>
      <c r="H18" s="60">
        <f t="shared" si="1"/>
        <v>0</v>
      </c>
      <c r="I18" s="62"/>
      <c r="J18" s="62"/>
      <c r="K18" s="63">
        <f t="shared" si="2"/>
        <v>0</v>
      </c>
      <c r="L18" s="64">
        <f t="shared" si="3"/>
        <v>0</v>
      </c>
      <c r="M18" s="86">
        <f t="shared" si="4"/>
        <v>8.4</v>
      </c>
      <c r="N18" s="65" t="str">
        <f t="shared" si="7"/>
        <v/>
      </c>
      <c r="O18" s="66">
        <f t="shared" si="8"/>
        <v>8.4</v>
      </c>
      <c r="P18" s="64">
        <f t="shared" si="10"/>
        <v>-1453.2000000000028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5"/>
        <v>Do</v>
      </c>
      <c r="B19" s="58">
        <v>11</v>
      </c>
      <c r="C19" s="59"/>
      <c r="D19" s="59"/>
      <c r="E19" s="60">
        <f t="shared" si="6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3"/>
        <v>0</v>
      </c>
      <c r="M19" s="86">
        <f t="shared" si="4"/>
        <v>8.4</v>
      </c>
      <c r="N19" s="65" t="str">
        <f t="shared" si="7"/>
        <v/>
      </c>
      <c r="O19" s="66">
        <f t="shared" si="8"/>
        <v>8.4</v>
      </c>
      <c r="P19" s="64">
        <f t="shared" si="10"/>
        <v>-1461.6000000000029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5"/>
        <v>Fr</v>
      </c>
      <c r="B20" s="58">
        <v>12</v>
      </c>
      <c r="C20" s="59"/>
      <c r="D20" s="59"/>
      <c r="E20" s="60">
        <f t="shared" si="6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4"/>
        <v>8.4</v>
      </c>
      <c r="N20" s="65" t="str">
        <f t="shared" si="7"/>
        <v/>
      </c>
      <c r="O20" s="66">
        <f t="shared" si="8"/>
        <v>8.4</v>
      </c>
      <c r="P20" s="64">
        <f t="shared" si="10"/>
        <v>-1470.000000000003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5"/>
        <v>Sa</v>
      </c>
      <c r="B21" s="58">
        <v>13</v>
      </c>
      <c r="C21" s="59"/>
      <c r="D21" s="59"/>
      <c r="E21" s="60">
        <f t="shared" si="6"/>
        <v>0</v>
      </c>
      <c r="F21" s="61"/>
      <c r="G21" s="61"/>
      <c r="H21" s="60">
        <f t="shared" si="1"/>
        <v>0</v>
      </c>
      <c r="I21" s="62"/>
      <c r="J21" s="62"/>
      <c r="K21" s="63">
        <f t="shared" si="2"/>
        <v>0</v>
      </c>
      <c r="L21" s="64">
        <f t="shared" si="3"/>
        <v>0</v>
      </c>
      <c r="M21" s="86">
        <f t="shared" si="4"/>
        <v>0</v>
      </c>
      <c r="N21" s="65" t="str">
        <f t="shared" si="7"/>
        <v/>
      </c>
      <c r="O21" s="66">
        <f t="shared" si="8"/>
        <v>0</v>
      </c>
      <c r="P21" s="64">
        <f t="shared" si="10"/>
        <v>-1470.000000000003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5"/>
        <v>So</v>
      </c>
      <c r="B22" s="58">
        <v>14</v>
      </c>
      <c r="C22" s="59"/>
      <c r="D22" s="59"/>
      <c r="E22" s="60">
        <f t="shared" si="6"/>
        <v>0</v>
      </c>
      <c r="F22" s="61"/>
      <c r="G22" s="61"/>
      <c r="H22" s="60">
        <f t="shared" si="1"/>
        <v>0</v>
      </c>
      <c r="I22" s="62"/>
      <c r="J22" s="62"/>
      <c r="K22" s="63">
        <f t="shared" si="2"/>
        <v>0</v>
      </c>
      <c r="L22" s="64">
        <f t="shared" si="3"/>
        <v>0</v>
      </c>
      <c r="M22" s="86">
        <f t="shared" si="4"/>
        <v>0</v>
      </c>
      <c r="N22" s="65" t="str">
        <f t="shared" si="7"/>
        <v/>
      </c>
      <c r="O22" s="66">
        <f t="shared" si="8"/>
        <v>0</v>
      </c>
      <c r="P22" s="64">
        <f t="shared" si="10"/>
        <v>-1470.000000000003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5"/>
        <v>Mo</v>
      </c>
      <c r="B23" s="58">
        <v>15</v>
      </c>
      <c r="C23" s="59"/>
      <c r="D23" s="59"/>
      <c r="E23" s="60">
        <f t="shared" si="6"/>
        <v>0</v>
      </c>
      <c r="F23" s="61"/>
      <c r="G23" s="61"/>
      <c r="H23" s="60">
        <f t="shared" si="1"/>
        <v>0</v>
      </c>
      <c r="I23" s="62"/>
      <c r="J23" s="62"/>
      <c r="K23" s="63">
        <f t="shared" si="2"/>
        <v>0</v>
      </c>
      <c r="L23" s="64">
        <f t="shared" si="3"/>
        <v>0</v>
      </c>
      <c r="M23" s="86">
        <f t="shared" si="4"/>
        <v>8.4</v>
      </c>
      <c r="N23" s="65" t="str">
        <f t="shared" si="7"/>
        <v/>
      </c>
      <c r="O23" s="66">
        <f t="shared" si="8"/>
        <v>8.4</v>
      </c>
      <c r="P23" s="64">
        <f t="shared" si="10"/>
        <v>-1478.400000000003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5"/>
        <v>Di</v>
      </c>
      <c r="B24" s="58">
        <v>16</v>
      </c>
      <c r="C24" s="59"/>
      <c r="D24" s="59"/>
      <c r="E24" s="60">
        <f t="shared" si="6"/>
        <v>0</v>
      </c>
      <c r="F24" s="61"/>
      <c r="G24" s="61"/>
      <c r="H24" s="60">
        <f t="shared" si="1"/>
        <v>0</v>
      </c>
      <c r="I24" s="62"/>
      <c r="J24" s="62"/>
      <c r="K24" s="63">
        <f t="shared" si="2"/>
        <v>0</v>
      </c>
      <c r="L24" s="64">
        <f t="shared" si="3"/>
        <v>0</v>
      </c>
      <c r="M24" s="86">
        <f t="shared" si="4"/>
        <v>8.4</v>
      </c>
      <c r="N24" s="65" t="str">
        <f t="shared" si="7"/>
        <v/>
      </c>
      <c r="O24" s="66">
        <f t="shared" si="8"/>
        <v>8.4</v>
      </c>
      <c r="P24" s="64">
        <f t="shared" si="10"/>
        <v>-1486.8000000000031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5"/>
        <v>Mi</v>
      </c>
      <c r="B25" s="58">
        <v>17</v>
      </c>
      <c r="C25" s="59"/>
      <c r="D25" s="59"/>
      <c r="E25" s="60">
        <f t="shared" si="6"/>
        <v>0</v>
      </c>
      <c r="F25" s="61"/>
      <c r="G25" s="61"/>
      <c r="H25" s="60">
        <f t="shared" si="1"/>
        <v>0</v>
      </c>
      <c r="I25" s="62"/>
      <c r="J25" s="62"/>
      <c r="K25" s="63">
        <f t="shared" si="2"/>
        <v>0</v>
      </c>
      <c r="L25" s="64">
        <f t="shared" si="3"/>
        <v>0</v>
      </c>
      <c r="M25" s="86">
        <f t="shared" si="4"/>
        <v>8.4</v>
      </c>
      <c r="N25" s="65" t="str">
        <f t="shared" si="7"/>
        <v/>
      </c>
      <c r="O25" s="66">
        <f t="shared" si="8"/>
        <v>8.4</v>
      </c>
      <c r="P25" s="64">
        <f t="shared" si="10"/>
        <v>-1495.2000000000032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5"/>
        <v>Do</v>
      </c>
      <c r="B26" s="58">
        <v>18</v>
      </c>
      <c r="C26" s="59"/>
      <c r="D26" s="59"/>
      <c r="E26" s="60">
        <f t="shared" si="6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3"/>
        <v>0</v>
      </c>
      <c r="M26" s="86">
        <f t="shared" si="4"/>
        <v>8.4</v>
      </c>
      <c r="N26" s="65" t="str">
        <f t="shared" si="7"/>
        <v/>
      </c>
      <c r="O26" s="66">
        <f t="shared" si="8"/>
        <v>8.4</v>
      </c>
      <c r="P26" s="64">
        <f t="shared" si="10"/>
        <v>-1503.6000000000033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5"/>
        <v>Fr</v>
      </c>
      <c r="B27" s="58">
        <v>19</v>
      </c>
      <c r="C27" s="59"/>
      <c r="D27" s="59"/>
      <c r="E27" s="60">
        <f t="shared" si="6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3"/>
        <v>0</v>
      </c>
      <c r="M27" s="86">
        <f t="shared" si="4"/>
        <v>8.4</v>
      </c>
      <c r="N27" s="65" t="str">
        <f t="shared" si="7"/>
        <v/>
      </c>
      <c r="O27" s="66">
        <f t="shared" si="8"/>
        <v>8.4</v>
      </c>
      <c r="P27" s="64">
        <f t="shared" si="10"/>
        <v>-1512.0000000000034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5"/>
        <v>Sa</v>
      </c>
      <c r="B28" s="58">
        <v>20</v>
      </c>
      <c r="C28" s="59"/>
      <c r="D28" s="59"/>
      <c r="E28" s="60">
        <f t="shared" si="6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3"/>
        <v>0</v>
      </c>
      <c r="M28" s="86">
        <f t="shared" si="4"/>
        <v>0</v>
      </c>
      <c r="N28" s="65" t="str">
        <f t="shared" si="7"/>
        <v/>
      </c>
      <c r="O28" s="66">
        <f t="shared" si="8"/>
        <v>0</v>
      </c>
      <c r="P28" s="64">
        <f t="shared" si="10"/>
        <v>-1512.0000000000034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5"/>
        <v>So</v>
      </c>
      <c r="B29" s="58">
        <v>21</v>
      </c>
      <c r="C29" s="59"/>
      <c r="D29" s="59"/>
      <c r="E29" s="60">
        <f t="shared" si="6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3"/>
        <v>0</v>
      </c>
      <c r="M29" s="86">
        <f t="shared" si="4"/>
        <v>0</v>
      </c>
      <c r="N29" s="65" t="str">
        <f t="shared" si="7"/>
        <v/>
      </c>
      <c r="O29" s="66">
        <f t="shared" si="8"/>
        <v>0</v>
      </c>
      <c r="P29" s="64">
        <f t="shared" si="10"/>
        <v>-1512.0000000000034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5"/>
        <v>Mo</v>
      </c>
      <c r="B30" s="58">
        <v>22</v>
      </c>
      <c r="C30" s="59"/>
      <c r="D30" s="59"/>
      <c r="E30" s="60">
        <f t="shared" si="6"/>
        <v>0</v>
      </c>
      <c r="F30" s="61"/>
      <c r="G30" s="61"/>
      <c r="H30" s="60">
        <f t="shared" si="1"/>
        <v>0</v>
      </c>
      <c r="I30" s="62"/>
      <c r="J30" s="62"/>
      <c r="K30" s="63">
        <f t="shared" si="2"/>
        <v>0</v>
      </c>
      <c r="L30" s="64">
        <f t="shared" si="3"/>
        <v>0</v>
      </c>
      <c r="M30" s="86">
        <f t="shared" si="4"/>
        <v>8.4</v>
      </c>
      <c r="N30" s="65" t="str">
        <f t="shared" si="7"/>
        <v/>
      </c>
      <c r="O30" s="66">
        <f t="shared" si="8"/>
        <v>8.4</v>
      </c>
      <c r="P30" s="64">
        <f t="shared" si="10"/>
        <v>-1520.4000000000035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5"/>
        <v>Di</v>
      </c>
      <c r="B31" s="58">
        <v>23</v>
      </c>
      <c r="C31" s="59"/>
      <c r="D31" s="59"/>
      <c r="E31" s="60">
        <f t="shared" si="6"/>
        <v>0</v>
      </c>
      <c r="F31" s="61"/>
      <c r="G31" s="61"/>
      <c r="H31" s="60">
        <f t="shared" si="1"/>
        <v>0</v>
      </c>
      <c r="I31" s="62"/>
      <c r="J31" s="62"/>
      <c r="K31" s="63">
        <f t="shared" si="2"/>
        <v>0</v>
      </c>
      <c r="L31" s="64">
        <f t="shared" si="3"/>
        <v>0</v>
      </c>
      <c r="M31" s="86">
        <f t="shared" si="4"/>
        <v>8.4</v>
      </c>
      <c r="N31" s="65" t="str">
        <f t="shared" si="7"/>
        <v/>
      </c>
      <c r="O31" s="66">
        <f t="shared" si="8"/>
        <v>8.4</v>
      </c>
      <c r="P31" s="64">
        <f t="shared" si="10"/>
        <v>-1528.8000000000036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5"/>
        <v>Mi</v>
      </c>
      <c r="B32" s="58">
        <v>24</v>
      </c>
      <c r="C32" s="59"/>
      <c r="D32" s="59"/>
      <c r="E32" s="60">
        <f t="shared" si="6"/>
        <v>0</v>
      </c>
      <c r="F32" s="61"/>
      <c r="G32" s="61"/>
      <c r="H32" s="60">
        <f t="shared" si="1"/>
        <v>0</v>
      </c>
      <c r="I32" s="62"/>
      <c r="J32" s="62"/>
      <c r="K32" s="63">
        <f t="shared" si="2"/>
        <v>0</v>
      </c>
      <c r="L32" s="64">
        <f t="shared" si="3"/>
        <v>0</v>
      </c>
      <c r="M32" s="86">
        <f t="shared" si="4"/>
        <v>8.4</v>
      </c>
      <c r="N32" s="65" t="str">
        <f t="shared" si="7"/>
        <v/>
      </c>
      <c r="O32" s="66">
        <f t="shared" si="8"/>
        <v>8.4</v>
      </c>
      <c r="P32" s="64">
        <f t="shared" si="10"/>
        <v>-1537.2000000000037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5"/>
        <v>Do</v>
      </c>
      <c r="B33" s="58">
        <v>25</v>
      </c>
      <c r="C33" s="59"/>
      <c r="D33" s="59"/>
      <c r="E33" s="60">
        <f t="shared" si="6"/>
        <v>0</v>
      </c>
      <c r="F33" s="61"/>
      <c r="G33" s="61"/>
      <c r="H33" s="60">
        <f t="shared" si="1"/>
        <v>0</v>
      </c>
      <c r="I33" s="62"/>
      <c r="J33" s="62"/>
      <c r="K33" s="63">
        <f t="shared" si="2"/>
        <v>0</v>
      </c>
      <c r="L33" s="64">
        <f t="shared" si="3"/>
        <v>0</v>
      </c>
      <c r="M33" s="86">
        <f t="shared" si="4"/>
        <v>8.4</v>
      </c>
      <c r="N33" s="65" t="str">
        <f t="shared" si="7"/>
        <v/>
      </c>
      <c r="O33" s="66">
        <f t="shared" si="8"/>
        <v>8.4</v>
      </c>
      <c r="P33" s="64">
        <f t="shared" si="10"/>
        <v>-1545.6000000000038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5"/>
        <v>Fr</v>
      </c>
      <c r="B34" s="58">
        <v>26</v>
      </c>
      <c r="C34" s="59"/>
      <c r="D34" s="59"/>
      <c r="E34" s="60">
        <f t="shared" si="6"/>
        <v>0</v>
      </c>
      <c r="F34" s="61"/>
      <c r="G34" s="61"/>
      <c r="H34" s="60">
        <f t="shared" si="1"/>
        <v>0</v>
      </c>
      <c r="I34" s="62"/>
      <c r="J34" s="62"/>
      <c r="K34" s="63">
        <f t="shared" si="2"/>
        <v>0</v>
      </c>
      <c r="L34" s="64">
        <f t="shared" si="3"/>
        <v>0</v>
      </c>
      <c r="M34" s="86">
        <f t="shared" si="4"/>
        <v>8.4</v>
      </c>
      <c r="N34" s="65" t="str">
        <f t="shared" si="7"/>
        <v/>
      </c>
      <c r="O34" s="66">
        <f t="shared" si="8"/>
        <v>8.4</v>
      </c>
      <c r="P34" s="64">
        <f t="shared" si="10"/>
        <v>-1554.0000000000039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5"/>
        <v>Sa</v>
      </c>
      <c r="B35" s="58">
        <v>27</v>
      </c>
      <c r="C35" s="59"/>
      <c r="D35" s="59"/>
      <c r="E35" s="60">
        <f t="shared" si="6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4"/>
        <v>0</v>
      </c>
      <c r="N35" s="65" t="str">
        <f t="shared" si="7"/>
        <v/>
      </c>
      <c r="O35" s="66">
        <f t="shared" si="8"/>
        <v>0</v>
      </c>
      <c r="P35" s="64">
        <f t="shared" si="10"/>
        <v>-1554.0000000000039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5"/>
        <v>So</v>
      </c>
      <c r="B36" s="58">
        <v>28</v>
      </c>
      <c r="C36" s="59"/>
      <c r="D36" s="59"/>
      <c r="E36" s="60">
        <f t="shared" si="6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4"/>
        <v>0</v>
      </c>
      <c r="N36" s="65" t="str">
        <f t="shared" si="7"/>
        <v/>
      </c>
      <c r="O36" s="66">
        <f t="shared" si="8"/>
        <v>0</v>
      </c>
      <c r="P36" s="64">
        <f t="shared" si="10"/>
        <v>-1554.0000000000039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5"/>
        <v>Mo</v>
      </c>
      <c r="B37" s="58">
        <v>29</v>
      </c>
      <c r="C37" s="59"/>
      <c r="D37" s="59"/>
      <c r="E37" s="60">
        <f t="shared" si="6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4"/>
        <v>8.4</v>
      </c>
      <c r="N37" s="65" t="str">
        <f t="shared" si="7"/>
        <v/>
      </c>
      <c r="O37" s="66">
        <f t="shared" si="8"/>
        <v>8.4</v>
      </c>
      <c r="P37" s="64">
        <f t="shared" si="10"/>
        <v>-1562.400000000004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5"/>
        <v>Di</v>
      </c>
      <c r="B38" s="58">
        <v>30</v>
      </c>
      <c r="C38" s="59"/>
      <c r="D38" s="59"/>
      <c r="E38" s="60">
        <f t="shared" si="6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4"/>
        <v>8.4</v>
      </c>
      <c r="N38" s="65" t="str">
        <f t="shared" si="7"/>
        <v/>
      </c>
      <c r="O38" s="66">
        <f t="shared" si="8"/>
        <v>8.4</v>
      </c>
      <c r="P38" s="64">
        <f>SUM(P37,SUM(N38,-O38))</f>
        <v>-1570.800000000004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5"/>
        <v/>
      </c>
      <c r="B39" s="58">
        <v>31</v>
      </c>
      <c r="C39" s="59"/>
      <c r="D39" s="59"/>
      <c r="E39" s="60">
        <f t="shared" si="6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4"/>
        <v>0</v>
      </c>
      <c r="N39" s="65" t="str">
        <f t="shared" si="7"/>
        <v/>
      </c>
      <c r="O39" s="66">
        <f t="shared" si="8"/>
        <v>0</v>
      </c>
      <c r="P39" s="64">
        <f t="shared" si="10"/>
        <v>-1570.800000000004</v>
      </c>
      <c r="Q39" s="67"/>
      <c r="R39" s="68"/>
      <c r="S39" s="68"/>
      <c r="T39" s="69"/>
      <c r="U39" s="59"/>
      <c r="V39" s="70"/>
      <c r="W39" s="3" t="str">
        <f t="shared" si="9"/>
        <v>F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-1570.800000000004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184.80000000000007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August!E44</f>
        <v>100</v>
      </c>
      <c r="F44" s="136"/>
      <c r="G44" s="139">
        <f>B43*E44/100</f>
        <v>184.80000000000007</v>
      </c>
      <c r="H44" s="140"/>
      <c r="I44" s="143">
        <f>SUM(L9:L39)+(P7)</f>
        <v>-1386.000000000002</v>
      </c>
      <c r="J44" s="144"/>
      <c r="K44" s="147">
        <f>P40</f>
        <v>-1570.800000000004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8:O8"/>
    <mergeCell ref="N7:O7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24" priority="2">
      <formula>IF($M9=0,TRUE,FALSE)</formula>
    </cfRule>
  </conditionalFormatting>
  <conditionalFormatting sqref="P9:P39">
    <cfRule type="expression" dxfId="23" priority="4">
      <formula>IF($M9=0,TRUE,FALSE)</formula>
    </cfRule>
  </conditionalFormatting>
  <conditionalFormatting sqref="O9:O39">
    <cfRule type="expression" dxfId="22" priority="3">
      <formula>IF(AND($M9=0,$O9=0),TRUE,FALSE)</formula>
    </cfRule>
    <cfRule type="expression" dxfId="21" priority="5">
      <formula>IF($O9=0,TRUE,FALSE)</formula>
    </cfRule>
  </conditionalFormatting>
  <conditionalFormatting sqref="A9:V39">
    <cfRule type="expression" dxfId="20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5:W42 B4:W4 A45:W45 A44:D44 F44:W44 A43:B43 D43:W4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A1:W109"/>
  <sheetViews>
    <sheetView zoomScale="80" zoomScaleNormal="80" workbookViewId="0">
      <selection activeCell="C9" sqref="C9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57</v>
      </c>
      <c r="B2" s="209"/>
      <c r="C2" s="209"/>
      <c r="D2" s="209"/>
      <c r="E2" s="209"/>
      <c r="F2" s="210"/>
      <c r="G2" s="214" t="str">
        <f>September!G2</f>
        <v>Name</v>
      </c>
      <c r="H2" s="215"/>
      <c r="I2" s="215"/>
      <c r="J2" s="215"/>
      <c r="K2" s="216"/>
      <c r="L2" s="214" t="str">
        <f>September!L2</f>
        <v>Dienststelle</v>
      </c>
      <c r="M2" s="215"/>
      <c r="N2" s="215"/>
      <c r="O2" s="215"/>
      <c r="P2" s="216"/>
      <c r="Q2" s="214" t="str">
        <f>September!Q2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10</v>
      </c>
      <c r="B7" s="27"/>
      <c r="C7" s="27"/>
      <c r="D7" s="27"/>
      <c r="E7" s="27"/>
      <c r="F7" s="27"/>
      <c r="G7" s="27"/>
      <c r="H7" s="27"/>
      <c r="I7" s="27"/>
      <c r="J7" s="27"/>
      <c r="K7" s="101"/>
      <c r="L7" s="102"/>
      <c r="M7" s="30"/>
      <c r="N7" s="162" t="s">
        <v>19</v>
      </c>
      <c r="O7" s="237"/>
      <c r="P7" s="103">
        <f>September!P40</f>
        <v>-1570.800000000004</v>
      </c>
      <c r="Q7" s="31"/>
      <c r="R7" s="27"/>
      <c r="S7" s="27"/>
      <c r="T7" s="27"/>
      <c r="U7" s="232" t="s">
        <v>20</v>
      </c>
      <c r="V7" s="234">
        <f>September!V40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0"/>
      <c r="N8" s="238" t="s">
        <v>21</v>
      </c>
      <c r="O8" s="238"/>
      <c r="P8" s="104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Mi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>J9-I9</f>
        <v>0</v>
      </c>
      <c r="L9" s="64">
        <f t="shared" ref="L9:L34" si="2">IF(Q9=100,8.4,E9+H9-K9)</f>
        <v>0</v>
      </c>
      <c r="M9" s="86">
        <f t="shared" ref="M9:M39" si="3">IF(OR(A9="So",A9="Sa",A9=""),0,IF(VLOOKUP(DATE($A$4,$A$7,B9),Steuertabelle,1)=DATE($A$4,$A$7,B9),IF(VLOOKUP(DATE($A$4,$A$7,B9),Steuertabelle,2)="gT",0,4.2*$E$44/100),8.4/100*$E$44))</f>
        <v>8.4</v>
      </c>
      <c r="N9" s="65" t="str">
        <f>IF(M9-L9&lt;0,L9-M9,"")</f>
        <v/>
      </c>
      <c r="O9" s="66">
        <f>IF(M9-L9&gt;0,M9-L9,0)</f>
        <v>8.4</v>
      </c>
      <c r="P9" s="64">
        <f>SUM(P7,SUM(N9,-O9))</f>
        <v>-1579.2000000000041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4">IF(W10="F","",TEXT(DATE($A$4,$A$7,B10),"TTT"))</f>
        <v>Do</v>
      </c>
      <c r="B10" s="58">
        <v>2</v>
      </c>
      <c r="C10" s="59"/>
      <c r="D10" s="59"/>
      <c r="E10" s="60">
        <f t="shared" ref="E10:E39" si="5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ref="K10:K34" si="6">J10-I10</f>
        <v>0</v>
      </c>
      <c r="L10" s="64">
        <f>IF(Q10=100,8.4,E10+H10-K10)</f>
        <v>0</v>
      </c>
      <c r="M10" s="86">
        <f t="shared" si="3"/>
        <v>8.4</v>
      </c>
      <c r="N10" s="65" t="str">
        <f t="shared" ref="N10:N39" si="7">IF(M10-L10&lt;0,L10-M10,"")</f>
        <v/>
      </c>
      <c r="O10" s="66">
        <f t="shared" ref="O10:O39" si="8">IF(M10-L10&gt;0,M10-L10,0)</f>
        <v>8.4</v>
      </c>
      <c r="P10" s="64">
        <f>SUM(P9,SUM(N10,-O10))</f>
        <v>-1587.6000000000042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4"/>
        <v>Fr</v>
      </c>
      <c r="B11" s="58">
        <v>3</v>
      </c>
      <c r="C11" s="59"/>
      <c r="D11" s="59"/>
      <c r="E11" s="60">
        <f t="shared" si="5"/>
        <v>0</v>
      </c>
      <c r="F11" s="61"/>
      <c r="G11" s="61"/>
      <c r="H11" s="60">
        <f t="shared" si="1"/>
        <v>0</v>
      </c>
      <c r="I11" s="62"/>
      <c r="J11" s="62"/>
      <c r="K11" s="63">
        <f t="shared" si="6"/>
        <v>0</v>
      </c>
      <c r="L11" s="64">
        <f t="shared" si="2"/>
        <v>0</v>
      </c>
      <c r="M11" s="86">
        <f t="shared" si="3"/>
        <v>8.4</v>
      </c>
      <c r="N11" s="65" t="str">
        <f t="shared" si="7"/>
        <v/>
      </c>
      <c r="O11" s="66">
        <f t="shared" si="8"/>
        <v>8.4</v>
      </c>
      <c r="P11" s="64">
        <f t="shared" ref="P11:P39" si="10">SUM(P10,SUM(N11,-O11))</f>
        <v>-1596.0000000000043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4"/>
        <v>Sa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2"/>
        <v>0</v>
      </c>
      <c r="M12" s="86">
        <f t="shared" si="3"/>
        <v>0</v>
      </c>
      <c r="N12" s="65" t="str">
        <f t="shared" si="7"/>
        <v/>
      </c>
      <c r="O12" s="66">
        <f t="shared" si="8"/>
        <v>0</v>
      </c>
      <c r="P12" s="64">
        <f t="shared" si="10"/>
        <v>-1596.0000000000043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4"/>
        <v>So</v>
      </c>
      <c r="B13" s="58">
        <v>5</v>
      </c>
      <c r="C13" s="59"/>
      <c r="D13" s="59"/>
      <c r="E13" s="60">
        <f t="shared" si="5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2"/>
        <v>0</v>
      </c>
      <c r="M13" s="86">
        <f t="shared" si="3"/>
        <v>0</v>
      </c>
      <c r="N13" s="65" t="str">
        <f>IF(M13-L13&lt;0,L13-M13,"")</f>
        <v/>
      </c>
      <c r="O13" s="66">
        <f t="shared" si="8"/>
        <v>0</v>
      </c>
      <c r="P13" s="64">
        <f t="shared" si="10"/>
        <v>-1596.0000000000043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4"/>
        <v>Mo</v>
      </c>
      <c r="B14" s="58">
        <v>6</v>
      </c>
      <c r="C14" s="59"/>
      <c r="D14" s="59"/>
      <c r="E14" s="60">
        <f t="shared" si="5"/>
        <v>0</v>
      </c>
      <c r="F14" s="61"/>
      <c r="G14" s="61"/>
      <c r="H14" s="60">
        <f t="shared" si="1"/>
        <v>0</v>
      </c>
      <c r="I14" s="62"/>
      <c r="J14" s="62"/>
      <c r="K14" s="63">
        <f t="shared" si="6"/>
        <v>0</v>
      </c>
      <c r="L14" s="64">
        <f t="shared" si="2"/>
        <v>0</v>
      </c>
      <c r="M14" s="86">
        <f t="shared" si="3"/>
        <v>8.4</v>
      </c>
      <c r="N14" s="65" t="str">
        <f t="shared" si="7"/>
        <v/>
      </c>
      <c r="O14" s="66">
        <f t="shared" si="8"/>
        <v>8.4</v>
      </c>
      <c r="P14" s="64">
        <f t="shared" si="10"/>
        <v>-1604.4000000000044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4"/>
        <v>Di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6"/>
        <v>0</v>
      </c>
      <c r="L15" s="64">
        <f t="shared" si="2"/>
        <v>0</v>
      </c>
      <c r="M15" s="86">
        <f t="shared" si="3"/>
        <v>8.4</v>
      </c>
      <c r="N15" s="65" t="str">
        <f>IF(M15-L15&lt;0,L15-M15,"")</f>
        <v/>
      </c>
      <c r="O15" s="66">
        <f t="shared" si="8"/>
        <v>8.4</v>
      </c>
      <c r="P15" s="64">
        <f t="shared" si="10"/>
        <v>-1612.8000000000045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4"/>
        <v>Mi</v>
      </c>
      <c r="B16" s="58">
        <v>8</v>
      </c>
      <c r="C16" s="59"/>
      <c r="D16" s="59"/>
      <c r="E16" s="60">
        <f t="shared" si="5"/>
        <v>0</v>
      </c>
      <c r="F16" s="61"/>
      <c r="G16" s="61"/>
      <c r="H16" s="60">
        <f t="shared" si="1"/>
        <v>0</v>
      </c>
      <c r="I16" s="62"/>
      <c r="J16" s="62"/>
      <c r="K16" s="63">
        <f t="shared" si="6"/>
        <v>0</v>
      </c>
      <c r="L16" s="64">
        <f t="shared" si="2"/>
        <v>0</v>
      </c>
      <c r="M16" s="86">
        <f t="shared" si="3"/>
        <v>8.4</v>
      </c>
      <c r="N16" s="65" t="str">
        <f t="shared" si="7"/>
        <v/>
      </c>
      <c r="O16" s="66">
        <f t="shared" si="8"/>
        <v>8.4</v>
      </c>
      <c r="P16" s="64">
        <f t="shared" si="10"/>
        <v>-1621.2000000000046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4"/>
        <v>Do</v>
      </c>
      <c r="B17" s="58">
        <v>9</v>
      </c>
      <c r="C17" s="59"/>
      <c r="D17" s="59"/>
      <c r="E17" s="60">
        <f t="shared" si="5"/>
        <v>0</v>
      </c>
      <c r="F17" s="61"/>
      <c r="G17" s="61"/>
      <c r="H17" s="60">
        <f t="shared" si="1"/>
        <v>0</v>
      </c>
      <c r="I17" s="62"/>
      <c r="J17" s="62"/>
      <c r="K17" s="63">
        <f t="shared" si="6"/>
        <v>0</v>
      </c>
      <c r="L17" s="64">
        <f t="shared" si="2"/>
        <v>0</v>
      </c>
      <c r="M17" s="86">
        <f t="shared" si="3"/>
        <v>8.4</v>
      </c>
      <c r="N17" s="65" t="str">
        <f t="shared" si="7"/>
        <v/>
      </c>
      <c r="O17" s="66">
        <f t="shared" si="8"/>
        <v>8.4</v>
      </c>
      <c r="P17" s="64">
        <f t="shared" si="10"/>
        <v>-1629.6000000000047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4"/>
        <v>Fr</v>
      </c>
      <c r="B18" s="58">
        <v>10</v>
      </c>
      <c r="C18" s="59"/>
      <c r="D18" s="59"/>
      <c r="E18" s="60">
        <f t="shared" si="5"/>
        <v>0</v>
      </c>
      <c r="F18" s="61"/>
      <c r="G18" s="61"/>
      <c r="H18" s="60">
        <f t="shared" si="1"/>
        <v>0</v>
      </c>
      <c r="I18" s="62"/>
      <c r="J18" s="62"/>
      <c r="K18" s="63">
        <f t="shared" si="6"/>
        <v>0</v>
      </c>
      <c r="L18" s="64">
        <f t="shared" si="2"/>
        <v>0</v>
      </c>
      <c r="M18" s="86">
        <f t="shared" si="3"/>
        <v>8.4</v>
      </c>
      <c r="N18" s="65" t="str">
        <f t="shared" si="7"/>
        <v/>
      </c>
      <c r="O18" s="66">
        <f t="shared" si="8"/>
        <v>8.4</v>
      </c>
      <c r="P18" s="64">
        <f t="shared" si="10"/>
        <v>-1638.0000000000048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4"/>
        <v>Sa</v>
      </c>
      <c r="B19" s="58">
        <v>11</v>
      </c>
      <c r="C19" s="59"/>
      <c r="D19" s="59"/>
      <c r="E19" s="60">
        <f t="shared" si="5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2"/>
        <v>0</v>
      </c>
      <c r="M19" s="86">
        <f t="shared" si="3"/>
        <v>0</v>
      </c>
      <c r="N19" s="65" t="str">
        <f t="shared" si="7"/>
        <v/>
      </c>
      <c r="O19" s="66">
        <f t="shared" si="8"/>
        <v>0</v>
      </c>
      <c r="P19" s="64">
        <f t="shared" si="10"/>
        <v>-1638.0000000000048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4"/>
        <v>So</v>
      </c>
      <c r="B20" s="58">
        <v>12</v>
      </c>
      <c r="C20" s="59"/>
      <c r="D20" s="59"/>
      <c r="E20" s="60">
        <f t="shared" si="5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3"/>
        <v>0</v>
      </c>
      <c r="N20" s="65" t="str">
        <f t="shared" si="7"/>
        <v/>
      </c>
      <c r="O20" s="66">
        <f t="shared" si="8"/>
        <v>0</v>
      </c>
      <c r="P20" s="64">
        <f t="shared" si="10"/>
        <v>-1638.0000000000048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4"/>
        <v>Mo</v>
      </c>
      <c r="B21" s="58">
        <v>13</v>
      </c>
      <c r="C21" s="59"/>
      <c r="D21" s="59"/>
      <c r="E21" s="60">
        <f t="shared" si="5"/>
        <v>0</v>
      </c>
      <c r="F21" s="61"/>
      <c r="G21" s="61"/>
      <c r="H21" s="60">
        <f t="shared" si="1"/>
        <v>0</v>
      </c>
      <c r="I21" s="62"/>
      <c r="J21" s="62"/>
      <c r="K21" s="63">
        <f t="shared" si="6"/>
        <v>0</v>
      </c>
      <c r="L21" s="64">
        <f t="shared" si="2"/>
        <v>0</v>
      </c>
      <c r="M21" s="86">
        <f t="shared" si="3"/>
        <v>8.4</v>
      </c>
      <c r="N21" s="65" t="str">
        <f t="shared" si="7"/>
        <v/>
      </c>
      <c r="O21" s="66">
        <f t="shared" si="8"/>
        <v>8.4</v>
      </c>
      <c r="P21" s="64">
        <f t="shared" si="10"/>
        <v>-1646.4000000000049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4"/>
        <v>Di</v>
      </c>
      <c r="B22" s="58">
        <v>14</v>
      </c>
      <c r="C22" s="59"/>
      <c r="D22" s="59"/>
      <c r="E22" s="60">
        <f t="shared" si="5"/>
        <v>0</v>
      </c>
      <c r="F22" s="61"/>
      <c r="G22" s="61"/>
      <c r="H22" s="60">
        <f t="shared" si="1"/>
        <v>0</v>
      </c>
      <c r="I22" s="62"/>
      <c r="J22" s="62"/>
      <c r="K22" s="63">
        <f t="shared" si="6"/>
        <v>0</v>
      </c>
      <c r="L22" s="64">
        <f t="shared" si="2"/>
        <v>0</v>
      </c>
      <c r="M22" s="86">
        <f t="shared" si="3"/>
        <v>8.4</v>
      </c>
      <c r="N22" s="65" t="str">
        <f t="shared" si="7"/>
        <v/>
      </c>
      <c r="O22" s="66">
        <f t="shared" si="8"/>
        <v>8.4</v>
      </c>
      <c r="P22" s="64">
        <f t="shared" si="10"/>
        <v>-1654.800000000005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4"/>
        <v>Mi</v>
      </c>
      <c r="B23" s="58">
        <v>15</v>
      </c>
      <c r="C23" s="59"/>
      <c r="D23" s="59"/>
      <c r="E23" s="60">
        <f t="shared" si="5"/>
        <v>0</v>
      </c>
      <c r="F23" s="61"/>
      <c r="G23" s="61"/>
      <c r="H23" s="60">
        <f t="shared" si="1"/>
        <v>0</v>
      </c>
      <c r="I23" s="62"/>
      <c r="J23" s="62"/>
      <c r="K23" s="63">
        <f t="shared" si="6"/>
        <v>0</v>
      </c>
      <c r="L23" s="64">
        <f t="shared" si="2"/>
        <v>0</v>
      </c>
      <c r="M23" s="86">
        <f t="shared" si="3"/>
        <v>8.4</v>
      </c>
      <c r="N23" s="65" t="str">
        <f t="shared" si="7"/>
        <v/>
      </c>
      <c r="O23" s="66">
        <f t="shared" si="8"/>
        <v>8.4</v>
      </c>
      <c r="P23" s="64">
        <f t="shared" si="10"/>
        <v>-1663.200000000005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4"/>
        <v>Do</v>
      </c>
      <c r="B24" s="58">
        <v>16</v>
      </c>
      <c r="C24" s="59"/>
      <c r="D24" s="59"/>
      <c r="E24" s="60">
        <f t="shared" si="5"/>
        <v>0</v>
      </c>
      <c r="F24" s="61"/>
      <c r="G24" s="61"/>
      <c r="H24" s="60">
        <f t="shared" si="1"/>
        <v>0</v>
      </c>
      <c r="I24" s="62"/>
      <c r="J24" s="62"/>
      <c r="K24" s="63">
        <f t="shared" si="6"/>
        <v>0</v>
      </c>
      <c r="L24" s="64">
        <f t="shared" si="2"/>
        <v>0</v>
      </c>
      <c r="M24" s="86">
        <f t="shared" si="3"/>
        <v>8.4</v>
      </c>
      <c r="N24" s="65" t="str">
        <f t="shared" si="7"/>
        <v/>
      </c>
      <c r="O24" s="66">
        <f t="shared" si="8"/>
        <v>8.4</v>
      </c>
      <c r="P24" s="64">
        <f t="shared" si="10"/>
        <v>-1671.6000000000051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4"/>
        <v>Fr</v>
      </c>
      <c r="B25" s="58">
        <v>17</v>
      </c>
      <c r="C25" s="59"/>
      <c r="D25" s="59"/>
      <c r="E25" s="60">
        <f t="shared" si="5"/>
        <v>0</v>
      </c>
      <c r="F25" s="61"/>
      <c r="G25" s="61"/>
      <c r="H25" s="60">
        <f t="shared" si="1"/>
        <v>0</v>
      </c>
      <c r="I25" s="62"/>
      <c r="J25" s="62"/>
      <c r="K25" s="63">
        <f t="shared" si="6"/>
        <v>0</v>
      </c>
      <c r="L25" s="64">
        <f t="shared" si="2"/>
        <v>0</v>
      </c>
      <c r="M25" s="86">
        <f t="shared" si="3"/>
        <v>8.4</v>
      </c>
      <c r="N25" s="65" t="str">
        <f t="shared" si="7"/>
        <v/>
      </c>
      <c r="O25" s="66">
        <f t="shared" si="8"/>
        <v>8.4</v>
      </c>
      <c r="P25" s="64">
        <f t="shared" si="10"/>
        <v>-1680.0000000000052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4"/>
        <v>Sa</v>
      </c>
      <c r="B26" s="58">
        <v>18</v>
      </c>
      <c r="C26" s="59"/>
      <c r="D26" s="59"/>
      <c r="E26" s="60">
        <f t="shared" si="5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2"/>
        <v>0</v>
      </c>
      <c r="M26" s="86">
        <f t="shared" si="3"/>
        <v>0</v>
      </c>
      <c r="N26" s="65" t="str">
        <f t="shared" si="7"/>
        <v/>
      </c>
      <c r="O26" s="66">
        <f t="shared" si="8"/>
        <v>0</v>
      </c>
      <c r="P26" s="64">
        <f t="shared" si="10"/>
        <v>-1680.0000000000052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4"/>
        <v>So</v>
      </c>
      <c r="B27" s="58">
        <v>19</v>
      </c>
      <c r="C27" s="59"/>
      <c r="D27" s="59"/>
      <c r="E27" s="60">
        <f t="shared" si="5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2"/>
        <v>0</v>
      </c>
      <c r="M27" s="86">
        <f t="shared" si="3"/>
        <v>0</v>
      </c>
      <c r="N27" s="65" t="str">
        <f t="shared" si="7"/>
        <v/>
      </c>
      <c r="O27" s="66">
        <f t="shared" si="8"/>
        <v>0</v>
      </c>
      <c r="P27" s="64">
        <f t="shared" si="10"/>
        <v>-1680.0000000000052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4"/>
        <v>Mo</v>
      </c>
      <c r="B28" s="58">
        <v>20</v>
      </c>
      <c r="C28" s="59"/>
      <c r="D28" s="59"/>
      <c r="E28" s="60">
        <f t="shared" si="5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2"/>
        <v>0</v>
      </c>
      <c r="M28" s="86">
        <f t="shared" si="3"/>
        <v>8.4</v>
      </c>
      <c r="N28" s="65" t="str">
        <f t="shared" si="7"/>
        <v/>
      </c>
      <c r="O28" s="66">
        <f t="shared" si="8"/>
        <v>8.4</v>
      </c>
      <c r="P28" s="64">
        <f t="shared" si="10"/>
        <v>-1688.4000000000053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4"/>
        <v>Di</v>
      </c>
      <c r="B29" s="58">
        <v>21</v>
      </c>
      <c r="C29" s="59"/>
      <c r="D29" s="59"/>
      <c r="E29" s="60">
        <f t="shared" si="5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2"/>
        <v>0</v>
      </c>
      <c r="M29" s="86">
        <f t="shared" si="3"/>
        <v>8.4</v>
      </c>
      <c r="N29" s="65" t="str">
        <f t="shared" si="7"/>
        <v/>
      </c>
      <c r="O29" s="66">
        <f t="shared" si="8"/>
        <v>8.4</v>
      </c>
      <c r="P29" s="64">
        <f t="shared" si="10"/>
        <v>-1696.8000000000054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4"/>
        <v>Mi</v>
      </c>
      <c r="B30" s="58">
        <v>22</v>
      </c>
      <c r="C30" s="59"/>
      <c r="D30" s="59"/>
      <c r="E30" s="60">
        <f t="shared" si="5"/>
        <v>0</v>
      </c>
      <c r="F30" s="61"/>
      <c r="G30" s="61"/>
      <c r="H30" s="60">
        <f t="shared" si="1"/>
        <v>0</v>
      </c>
      <c r="I30" s="62"/>
      <c r="J30" s="62"/>
      <c r="K30" s="63">
        <f t="shared" si="6"/>
        <v>0</v>
      </c>
      <c r="L30" s="64">
        <f t="shared" si="2"/>
        <v>0</v>
      </c>
      <c r="M30" s="86">
        <f t="shared" si="3"/>
        <v>8.4</v>
      </c>
      <c r="N30" s="65" t="str">
        <f t="shared" si="7"/>
        <v/>
      </c>
      <c r="O30" s="66">
        <f t="shared" si="8"/>
        <v>8.4</v>
      </c>
      <c r="P30" s="64">
        <f t="shared" si="10"/>
        <v>-1705.2000000000055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4"/>
        <v>Do</v>
      </c>
      <c r="B31" s="58">
        <v>23</v>
      </c>
      <c r="C31" s="59"/>
      <c r="D31" s="59"/>
      <c r="E31" s="60">
        <f t="shared" si="5"/>
        <v>0</v>
      </c>
      <c r="F31" s="61"/>
      <c r="G31" s="61"/>
      <c r="H31" s="60">
        <f t="shared" si="1"/>
        <v>0</v>
      </c>
      <c r="I31" s="62"/>
      <c r="J31" s="62"/>
      <c r="K31" s="63">
        <f t="shared" si="6"/>
        <v>0</v>
      </c>
      <c r="L31" s="64">
        <f t="shared" si="2"/>
        <v>0</v>
      </c>
      <c r="M31" s="86">
        <f t="shared" si="3"/>
        <v>8.4</v>
      </c>
      <c r="N31" s="65" t="str">
        <f t="shared" si="7"/>
        <v/>
      </c>
      <c r="O31" s="66">
        <f t="shared" si="8"/>
        <v>8.4</v>
      </c>
      <c r="P31" s="64">
        <f t="shared" si="10"/>
        <v>-1713.6000000000056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4"/>
        <v>Fr</v>
      </c>
      <c r="B32" s="58">
        <v>24</v>
      </c>
      <c r="C32" s="59"/>
      <c r="D32" s="59"/>
      <c r="E32" s="60">
        <f t="shared" si="5"/>
        <v>0</v>
      </c>
      <c r="F32" s="61"/>
      <c r="G32" s="61"/>
      <c r="H32" s="60">
        <f t="shared" si="1"/>
        <v>0</v>
      </c>
      <c r="I32" s="62"/>
      <c r="J32" s="62"/>
      <c r="K32" s="63">
        <f t="shared" si="6"/>
        <v>0</v>
      </c>
      <c r="L32" s="64">
        <f t="shared" si="2"/>
        <v>0</v>
      </c>
      <c r="M32" s="86">
        <f t="shared" si="3"/>
        <v>8.4</v>
      </c>
      <c r="N32" s="65" t="str">
        <f t="shared" si="7"/>
        <v/>
      </c>
      <c r="O32" s="66">
        <f t="shared" si="8"/>
        <v>8.4</v>
      </c>
      <c r="P32" s="64">
        <f t="shared" si="10"/>
        <v>-1722.0000000000057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4"/>
        <v>Sa</v>
      </c>
      <c r="B33" s="58">
        <v>25</v>
      </c>
      <c r="C33" s="59"/>
      <c r="D33" s="59"/>
      <c r="E33" s="60">
        <f t="shared" si="5"/>
        <v>0</v>
      </c>
      <c r="F33" s="61"/>
      <c r="G33" s="61"/>
      <c r="H33" s="60">
        <f t="shared" si="1"/>
        <v>0</v>
      </c>
      <c r="I33" s="62"/>
      <c r="J33" s="62"/>
      <c r="K33" s="63">
        <f t="shared" si="6"/>
        <v>0</v>
      </c>
      <c r="L33" s="64">
        <f t="shared" si="2"/>
        <v>0</v>
      </c>
      <c r="M33" s="86">
        <f t="shared" si="3"/>
        <v>0</v>
      </c>
      <c r="N33" s="65" t="str">
        <f t="shared" si="7"/>
        <v/>
      </c>
      <c r="O33" s="66">
        <f t="shared" si="8"/>
        <v>0</v>
      </c>
      <c r="P33" s="64">
        <f t="shared" si="10"/>
        <v>-1722.0000000000057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4"/>
        <v>So</v>
      </c>
      <c r="B34" s="58">
        <v>26</v>
      </c>
      <c r="C34" s="59"/>
      <c r="D34" s="59"/>
      <c r="E34" s="60">
        <f t="shared" si="5"/>
        <v>0</v>
      </c>
      <c r="F34" s="61"/>
      <c r="G34" s="61"/>
      <c r="H34" s="60">
        <f t="shared" si="1"/>
        <v>0</v>
      </c>
      <c r="I34" s="62"/>
      <c r="J34" s="62"/>
      <c r="K34" s="63">
        <f t="shared" si="6"/>
        <v>0</v>
      </c>
      <c r="L34" s="64">
        <f t="shared" si="2"/>
        <v>0</v>
      </c>
      <c r="M34" s="86">
        <f t="shared" si="3"/>
        <v>0</v>
      </c>
      <c r="N34" s="65" t="str">
        <f t="shared" si="7"/>
        <v/>
      </c>
      <c r="O34" s="66">
        <f t="shared" si="8"/>
        <v>0</v>
      </c>
      <c r="P34" s="64">
        <f t="shared" si="10"/>
        <v>-1722.0000000000057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4"/>
        <v>Mo</v>
      </c>
      <c r="B35" s="58">
        <v>27</v>
      </c>
      <c r="C35" s="59"/>
      <c r="D35" s="59"/>
      <c r="E35" s="60">
        <f t="shared" si="5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3"/>
        <v>8.4</v>
      </c>
      <c r="N35" s="65" t="str">
        <f t="shared" si="7"/>
        <v/>
      </c>
      <c r="O35" s="66">
        <f t="shared" si="8"/>
        <v>8.4</v>
      </c>
      <c r="P35" s="64">
        <f t="shared" si="10"/>
        <v>-1730.4000000000058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4"/>
        <v>Di</v>
      </c>
      <c r="B36" s="58">
        <v>28</v>
      </c>
      <c r="C36" s="59"/>
      <c r="D36" s="59"/>
      <c r="E36" s="60">
        <f t="shared" si="5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3"/>
        <v>8.4</v>
      </c>
      <c r="N36" s="65" t="str">
        <f t="shared" si="7"/>
        <v/>
      </c>
      <c r="O36" s="66">
        <f t="shared" si="8"/>
        <v>8.4</v>
      </c>
      <c r="P36" s="64">
        <f t="shared" si="10"/>
        <v>-1738.8000000000059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4"/>
        <v>Mi</v>
      </c>
      <c r="B37" s="58">
        <v>29</v>
      </c>
      <c r="C37" s="59"/>
      <c r="D37" s="59"/>
      <c r="E37" s="60">
        <f t="shared" si="5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3"/>
        <v>8.4</v>
      </c>
      <c r="N37" s="65" t="str">
        <f t="shared" si="7"/>
        <v/>
      </c>
      <c r="O37" s="66">
        <f t="shared" si="8"/>
        <v>8.4</v>
      </c>
      <c r="P37" s="64">
        <f t="shared" si="10"/>
        <v>-1747.200000000006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4"/>
        <v>Do</v>
      </c>
      <c r="B38" s="58">
        <v>30</v>
      </c>
      <c r="C38" s="59"/>
      <c r="D38" s="59"/>
      <c r="E38" s="60">
        <f t="shared" si="5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3"/>
        <v>8.4</v>
      </c>
      <c r="N38" s="65" t="str">
        <f t="shared" si="7"/>
        <v/>
      </c>
      <c r="O38" s="66">
        <f t="shared" si="8"/>
        <v>8.4</v>
      </c>
      <c r="P38" s="64">
        <f>SUM(P37,SUM(N38,-O38))</f>
        <v>-1755.600000000006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4"/>
        <v>Fr</v>
      </c>
      <c r="B39" s="58">
        <v>31</v>
      </c>
      <c r="C39" s="59"/>
      <c r="D39" s="59"/>
      <c r="E39" s="60">
        <f t="shared" si="5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3"/>
        <v>8.4</v>
      </c>
      <c r="N39" s="65" t="str">
        <f t="shared" si="7"/>
        <v/>
      </c>
      <c r="O39" s="66">
        <f t="shared" si="8"/>
        <v>8.4</v>
      </c>
      <c r="P39" s="64">
        <f t="shared" si="10"/>
        <v>-1764.0000000000061</v>
      </c>
      <c r="Q39" s="67"/>
      <c r="R39" s="68"/>
      <c r="S39" s="68"/>
      <c r="T39" s="69"/>
      <c r="U39" s="59"/>
      <c r="V39" s="70"/>
      <c r="W39" s="3" t="str">
        <f t="shared" si="9"/>
        <v>OK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-1764.0000000000061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193.20000000000007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September!E44</f>
        <v>100</v>
      </c>
      <c r="F44" s="136"/>
      <c r="G44" s="139">
        <f>B43*E44/100</f>
        <v>193.20000000000007</v>
      </c>
      <c r="H44" s="140"/>
      <c r="I44" s="143">
        <f>SUM(L9:L39)+(P7)</f>
        <v>-1570.800000000004</v>
      </c>
      <c r="J44" s="144"/>
      <c r="K44" s="147">
        <f>P40</f>
        <v>-1764.0000000000061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8:O8"/>
    <mergeCell ref="N7:O7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19" priority="2">
      <formula>IF($M9=0,TRUE,FALSE)</formula>
    </cfRule>
  </conditionalFormatting>
  <conditionalFormatting sqref="P9:P39">
    <cfRule type="expression" dxfId="18" priority="4">
      <formula>IF($M9=0,TRUE,FALSE)</formula>
    </cfRule>
  </conditionalFormatting>
  <conditionalFormatting sqref="O9:O39">
    <cfRule type="expression" dxfId="17" priority="3">
      <formula>IF(AND($M9=0,$O9=0),TRUE,FALSE)</formula>
    </cfRule>
    <cfRule type="expression" dxfId="16" priority="5">
      <formula>IF($O9=0,TRUE,FALSE)</formula>
    </cfRule>
  </conditionalFormatting>
  <conditionalFormatting sqref="A9:V39">
    <cfRule type="expression" dxfId="15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10:W42 A9:B9 D9:W9 A5:W8 B4:W4 A45:W45 A44:D44 F44:W44 A43:B43 D43:W4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/>
  <dimension ref="A1:W109"/>
  <sheetViews>
    <sheetView zoomScale="80" zoomScaleNormal="80" workbookViewId="0">
      <selection activeCell="C9" sqref="C9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58</v>
      </c>
      <c r="B2" s="209"/>
      <c r="C2" s="209"/>
      <c r="D2" s="209"/>
      <c r="E2" s="209"/>
      <c r="F2" s="210"/>
      <c r="G2" s="214" t="str">
        <f>Oktober!G2</f>
        <v>Name</v>
      </c>
      <c r="H2" s="215"/>
      <c r="I2" s="215"/>
      <c r="J2" s="215"/>
      <c r="K2" s="216"/>
      <c r="L2" s="214" t="str">
        <f>Oktober!L2</f>
        <v>Dienststelle</v>
      </c>
      <c r="M2" s="215"/>
      <c r="N2" s="215"/>
      <c r="O2" s="215"/>
      <c r="P2" s="216"/>
      <c r="Q2" s="214" t="str">
        <f>Oktober!Q2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11</v>
      </c>
      <c r="B7" s="27"/>
      <c r="C7" s="27"/>
      <c r="D7" s="27"/>
      <c r="E7" s="27"/>
      <c r="F7" s="27"/>
      <c r="G7" s="27"/>
      <c r="H7" s="27"/>
      <c r="I7" s="27"/>
      <c r="J7" s="27"/>
      <c r="K7" s="101"/>
      <c r="L7" s="102"/>
      <c r="M7" s="30"/>
      <c r="N7" s="240" t="s">
        <v>19</v>
      </c>
      <c r="O7" s="241"/>
      <c r="P7" s="103">
        <f>Oktober!P40</f>
        <v>-1764.0000000000061</v>
      </c>
      <c r="Q7" s="31"/>
      <c r="R7" s="27"/>
      <c r="S7" s="27"/>
      <c r="T7" s="27"/>
      <c r="U7" s="232" t="s">
        <v>20</v>
      </c>
      <c r="V7" s="234">
        <f>Oktober!V40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0"/>
      <c r="N8" s="239" t="s">
        <v>21</v>
      </c>
      <c r="O8" s="239"/>
      <c r="P8" s="104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Sa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 t="shared" ref="K9:K34" si="2">J9-I9</f>
        <v>0</v>
      </c>
      <c r="L9" s="64">
        <f t="shared" ref="L9:L34" si="3">IF(Q9=100,8.4,E9+H9-K9)</f>
        <v>0</v>
      </c>
      <c r="M9" s="86">
        <f t="shared" ref="M9:M39" si="4">IF(OR(A9="So",A9="Sa",A9=""),0,IF(VLOOKUP(DATE($A$4,$A$7,B9),Steuertabelle,1)=DATE($A$4,$A$7,B9),IF(VLOOKUP(DATE($A$4,$A$7,B9),Steuertabelle,2)="gT",0,4.2*$E$44/100),8.4/100*$E$44))</f>
        <v>0</v>
      </c>
      <c r="N9" s="65" t="str">
        <f>IF(M9-L9&lt;0,L9-M9,"")</f>
        <v/>
      </c>
      <c r="O9" s="66">
        <f>IF(M9-L9&gt;0,M9-L9,0)</f>
        <v>0</v>
      </c>
      <c r="P9" s="64">
        <f>SUM(P7,SUM(N9,-O9))</f>
        <v>-1764.0000000000061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5">IF(W10="F","",TEXT(DATE($A$4,$A$7,B10),"TTT"))</f>
        <v>So</v>
      </c>
      <c r="B10" s="58">
        <v>2</v>
      </c>
      <c r="C10" s="59"/>
      <c r="D10" s="59"/>
      <c r="E10" s="60">
        <f t="shared" ref="E10:E39" si="6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si="2"/>
        <v>0</v>
      </c>
      <c r="L10" s="64">
        <f>IF(Q10=100,8.4,E10+H10-K10)</f>
        <v>0</v>
      </c>
      <c r="M10" s="86">
        <f t="shared" si="4"/>
        <v>0</v>
      </c>
      <c r="N10" s="65" t="str">
        <f t="shared" ref="N10:N39" si="7">IF(M10-L10&lt;0,L10-M10,"")</f>
        <v/>
      </c>
      <c r="O10" s="66">
        <f t="shared" ref="O10:O39" si="8">IF(M10-L10&gt;0,M10-L10,0)</f>
        <v>0</v>
      </c>
      <c r="P10" s="64">
        <f>SUM(P9,SUM(N10,-O10))</f>
        <v>-1764.0000000000061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5"/>
        <v>Mo</v>
      </c>
      <c r="B11" s="58">
        <v>3</v>
      </c>
      <c r="C11" s="59"/>
      <c r="D11" s="59"/>
      <c r="E11" s="60">
        <f t="shared" si="6"/>
        <v>0</v>
      </c>
      <c r="F11" s="61"/>
      <c r="G11" s="61"/>
      <c r="H11" s="60">
        <f t="shared" si="1"/>
        <v>0</v>
      </c>
      <c r="I11" s="62"/>
      <c r="J11" s="62"/>
      <c r="K11" s="63">
        <f t="shared" si="2"/>
        <v>0</v>
      </c>
      <c r="L11" s="64">
        <f t="shared" si="3"/>
        <v>0</v>
      </c>
      <c r="M11" s="86">
        <f t="shared" si="4"/>
        <v>8.4</v>
      </c>
      <c r="N11" s="65" t="str">
        <f t="shared" si="7"/>
        <v/>
      </c>
      <c r="O11" s="66">
        <f t="shared" si="8"/>
        <v>8.4</v>
      </c>
      <c r="P11" s="64">
        <f t="shared" ref="P11:P39" si="10">SUM(P10,SUM(N11,-O11))</f>
        <v>-1772.4000000000062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5"/>
        <v>Di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3"/>
        <v>0</v>
      </c>
      <c r="M12" s="86">
        <f t="shared" si="4"/>
        <v>8.4</v>
      </c>
      <c r="N12" s="65" t="str">
        <f t="shared" si="7"/>
        <v/>
      </c>
      <c r="O12" s="66">
        <f t="shared" si="8"/>
        <v>8.4</v>
      </c>
      <c r="P12" s="64">
        <f t="shared" si="10"/>
        <v>-1780.8000000000063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5"/>
        <v>Mi</v>
      </c>
      <c r="B13" s="58">
        <v>5</v>
      </c>
      <c r="C13" s="59"/>
      <c r="D13" s="59"/>
      <c r="E13" s="60">
        <f t="shared" si="6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3"/>
        <v>0</v>
      </c>
      <c r="M13" s="86">
        <f t="shared" si="4"/>
        <v>8.4</v>
      </c>
      <c r="N13" s="65" t="str">
        <f>IF(M13-L13&lt;0,L13-M13,"")</f>
        <v/>
      </c>
      <c r="O13" s="66">
        <f t="shared" si="8"/>
        <v>8.4</v>
      </c>
      <c r="P13" s="64">
        <f t="shared" si="10"/>
        <v>-1789.2000000000064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5"/>
        <v>Do</v>
      </c>
      <c r="B14" s="58">
        <v>6</v>
      </c>
      <c r="C14" s="59"/>
      <c r="D14" s="59"/>
      <c r="E14" s="60">
        <f t="shared" si="6"/>
        <v>0</v>
      </c>
      <c r="F14" s="61"/>
      <c r="G14" s="61"/>
      <c r="H14" s="60">
        <f t="shared" si="1"/>
        <v>0</v>
      </c>
      <c r="I14" s="62"/>
      <c r="J14" s="62"/>
      <c r="K14" s="63">
        <f t="shared" si="2"/>
        <v>0</v>
      </c>
      <c r="L14" s="64">
        <f t="shared" si="3"/>
        <v>0</v>
      </c>
      <c r="M14" s="86">
        <f t="shared" si="4"/>
        <v>8.4</v>
      </c>
      <c r="N14" s="65" t="str">
        <f t="shared" si="7"/>
        <v/>
      </c>
      <c r="O14" s="66">
        <f t="shared" si="8"/>
        <v>8.4</v>
      </c>
      <c r="P14" s="64">
        <f t="shared" si="10"/>
        <v>-1797.6000000000065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5"/>
        <v>Fr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2"/>
        <v>0</v>
      </c>
      <c r="L15" s="64">
        <f t="shared" si="3"/>
        <v>0</v>
      </c>
      <c r="M15" s="86">
        <f t="shared" si="4"/>
        <v>8.4</v>
      </c>
      <c r="N15" s="65" t="str">
        <f>IF(M15-L15&lt;0,L15-M15,"")</f>
        <v/>
      </c>
      <c r="O15" s="66">
        <f t="shared" si="8"/>
        <v>8.4</v>
      </c>
      <c r="P15" s="64">
        <f t="shared" si="10"/>
        <v>-1806.0000000000066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5"/>
        <v>Sa</v>
      </c>
      <c r="B16" s="58">
        <v>8</v>
      </c>
      <c r="C16" s="59"/>
      <c r="D16" s="59"/>
      <c r="E16" s="60">
        <f t="shared" si="6"/>
        <v>0</v>
      </c>
      <c r="F16" s="61"/>
      <c r="G16" s="61"/>
      <c r="H16" s="60">
        <f t="shared" si="1"/>
        <v>0</v>
      </c>
      <c r="I16" s="62"/>
      <c r="J16" s="62"/>
      <c r="K16" s="63">
        <f t="shared" si="2"/>
        <v>0</v>
      </c>
      <c r="L16" s="64">
        <f t="shared" si="3"/>
        <v>0</v>
      </c>
      <c r="M16" s="86">
        <f t="shared" si="4"/>
        <v>0</v>
      </c>
      <c r="N16" s="65" t="str">
        <f t="shared" si="7"/>
        <v/>
      </c>
      <c r="O16" s="66">
        <f t="shared" si="8"/>
        <v>0</v>
      </c>
      <c r="P16" s="64">
        <f t="shared" si="10"/>
        <v>-1806.0000000000066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5"/>
        <v>So</v>
      </c>
      <c r="B17" s="58">
        <v>9</v>
      </c>
      <c r="C17" s="59"/>
      <c r="D17" s="59"/>
      <c r="E17" s="60">
        <f t="shared" si="6"/>
        <v>0</v>
      </c>
      <c r="F17" s="61"/>
      <c r="G17" s="61"/>
      <c r="H17" s="60">
        <f t="shared" si="1"/>
        <v>0</v>
      </c>
      <c r="I17" s="62"/>
      <c r="J17" s="62"/>
      <c r="K17" s="63">
        <f t="shared" si="2"/>
        <v>0</v>
      </c>
      <c r="L17" s="64">
        <f t="shared" si="3"/>
        <v>0</v>
      </c>
      <c r="M17" s="86">
        <f t="shared" si="4"/>
        <v>0</v>
      </c>
      <c r="N17" s="65" t="str">
        <f t="shared" si="7"/>
        <v/>
      </c>
      <c r="O17" s="66">
        <f t="shared" si="8"/>
        <v>0</v>
      </c>
      <c r="P17" s="64">
        <f t="shared" si="10"/>
        <v>-1806.0000000000066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5"/>
        <v>Mo</v>
      </c>
      <c r="B18" s="58">
        <v>10</v>
      </c>
      <c r="C18" s="59"/>
      <c r="D18" s="59"/>
      <c r="E18" s="60">
        <f t="shared" si="6"/>
        <v>0</v>
      </c>
      <c r="F18" s="61"/>
      <c r="G18" s="61"/>
      <c r="H18" s="60">
        <f t="shared" si="1"/>
        <v>0</v>
      </c>
      <c r="I18" s="62"/>
      <c r="J18" s="62"/>
      <c r="K18" s="63">
        <f t="shared" si="2"/>
        <v>0</v>
      </c>
      <c r="L18" s="64">
        <f t="shared" si="3"/>
        <v>0</v>
      </c>
      <c r="M18" s="86">
        <f t="shared" si="4"/>
        <v>8.4</v>
      </c>
      <c r="N18" s="65" t="str">
        <f t="shared" si="7"/>
        <v/>
      </c>
      <c r="O18" s="66">
        <f t="shared" si="8"/>
        <v>8.4</v>
      </c>
      <c r="P18" s="64">
        <f t="shared" si="10"/>
        <v>-1814.4000000000067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5"/>
        <v>Di</v>
      </c>
      <c r="B19" s="58">
        <v>11</v>
      </c>
      <c r="C19" s="59"/>
      <c r="D19" s="59"/>
      <c r="E19" s="60">
        <f t="shared" si="6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3"/>
        <v>0</v>
      </c>
      <c r="M19" s="86">
        <f t="shared" si="4"/>
        <v>8.4</v>
      </c>
      <c r="N19" s="65" t="str">
        <f t="shared" si="7"/>
        <v/>
      </c>
      <c r="O19" s="66">
        <f t="shared" si="8"/>
        <v>8.4</v>
      </c>
      <c r="P19" s="64">
        <f t="shared" si="10"/>
        <v>-1822.8000000000068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5"/>
        <v>Mi</v>
      </c>
      <c r="B20" s="58">
        <v>12</v>
      </c>
      <c r="C20" s="59"/>
      <c r="D20" s="59"/>
      <c r="E20" s="60">
        <f t="shared" si="6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4"/>
        <v>8.4</v>
      </c>
      <c r="N20" s="65" t="str">
        <f t="shared" si="7"/>
        <v/>
      </c>
      <c r="O20" s="66">
        <f t="shared" si="8"/>
        <v>8.4</v>
      </c>
      <c r="P20" s="64">
        <f t="shared" si="10"/>
        <v>-1831.2000000000069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5"/>
        <v>Do</v>
      </c>
      <c r="B21" s="58">
        <v>13</v>
      </c>
      <c r="C21" s="59"/>
      <c r="D21" s="59"/>
      <c r="E21" s="60">
        <f t="shared" si="6"/>
        <v>0</v>
      </c>
      <c r="F21" s="61"/>
      <c r="G21" s="61"/>
      <c r="H21" s="60">
        <f t="shared" si="1"/>
        <v>0</v>
      </c>
      <c r="I21" s="62"/>
      <c r="J21" s="62"/>
      <c r="K21" s="63">
        <f t="shared" si="2"/>
        <v>0</v>
      </c>
      <c r="L21" s="64">
        <f t="shared" si="3"/>
        <v>0</v>
      </c>
      <c r="M21" s="86">
        <f t="shared" si="4"/>
        <v>8.4</v>
      </c>
      <c r="N21" s="65" t="str">
        <f t="shared" si="7"/>
        <v/>
      </c>
      <c r="O21" s="66">
        <f t="shared" si="8"/>
        <v>8.4</v>
      </c>
      <c r="P21" s="64">
        <f t="shared" si="10"/>
        <v>-1839.600000000007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5"/>
        <v>Fr</v>
      </c>
      <c r="B22" s="58">
        <v>14</v>
      </c>
      <c r="C22" s="59"/>
      <c r="D22" s="59"/>
      <c r="E22" s="60">
        <f t="shared" si="6"/>
        <v>0</v>
      </c>
      <c r="F22" s="61"/>
      <c r="G22" s="61"/>
      <c r="H22" s="60">
        <f t="shared" si="1"/>
        <v>0</v>
      </c>
      <c r="I22" s="62"/>
      <c r="J22" s="62"/>
      <c r="K22" s="63">
        <f t="shared" si="2"/>
        <v>0</v>
      </c>
      <c r="L22" s="64">
        <f t="shared" si="3"/>
        <v>0</v>
      </c>
      <c r="M22" s="86">
        <f t="shared" si="4"/>
        <v>8.4</v>
      </c>
      <c r="N22" s="65" t="str">
        <f t="shared" si="7"/>
        <v/>
      </c>
      <c r="O22" s="66">
        <f t="shared" si="8"/>
        <v>8.4</v>
      </c>
      <c r="P22" s="64">
        <f t="shared" si="10"/>
        <v>-1848.000000000007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5"/>
        <v>Sa</v>
      </c>
      <c r="B23" s="58">
        <v>15</v>
      </c>
      <c r="C23" s="59"/>
      <c r="D23" s="59"/>
      <c r="E23" s="60">
        <f t="shared" si="6"/>
        <v>0</v>
      </c>
      <c r="F23" s="61"/>
      <c r="G23" s="61"/>
      <c r="H23" s="60">
        <f t="shared" si="1"/>
        <v>0</v>
      </c>
      <c r="I23" s="62"/>
      <c r="J23" s="62"/>
      <c r="K23" s="63">
        <f t="shared" si="2"/>
        <v>0</v>
      </c>
      <c r="L23" s="64">
        <f t="shared" si="3"/>
        <v>0</v>
      </c>
      <c r="M23" s="86">
        <f t="shared" si="4"/>
        <v>0</v>
      </c>
      <c r="N23" s="65" t="str">
        <f t="shared" si="7"/>
        <v/>
      </c>
      <c r="O23" s="66">
        <f t="shared" si="8"/>
        <v>0</v>
      </c>
      <c r="P23" s="64">
        <f t="shared" si="10"/>
        <v>-1848.000000000007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5"/>
        <v>So</v>
      </c>
      <c r="B24" s="58">
        <v>16</v>
      </c>
      <c r="C24" s="59"/>
      <c r="D24" s="59"/>
      <c r="E24" s="60">
        <f t="shared" si="6"/>
        <v>0</v>
      </c>
      <c r="F24" s="61"/>
      <c r="G24" s="61"/>
      <c r="H24" s="60">
        <f t="shared" si="1"/>
        <v>0</v>
      </c>
      <c r="I24" s="62"/>
      <c r="J24" s="62"/>
      <c r="K24" s="63">
        <f t="shared" si="2"/>
        <v>0</v>
      </c>
      <c r="L24" s="64">
        <f t="shared" si="3"/>
        <v>0</v>
      </c>
      <c r="M24" s="86">
        <f t="shared" si="4"/>
        <v>0</v>
      </c>
      <c r="N24" s="65" t="str">
        <f t="shared" si="7"/>
        <v/>
      </c>
      <c r="O24" s="66">
        <f t="shared" si="8"/>
        <v>0</v>
      </c>
      <c r="P24" s="64">
        <f t="shared" si="10"/>
        <v>-1848.000000000007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5"/>
        <v>Mo</v>
      </c>
      <c r="B25" s="58">
        <v>17</v>
      </c>
      <c r="C25" s="59"/>
      <c r="D25" s="59"/>
      <c r="E25" s="60">
        <f t="shared" si="6"/>
        <v>0</v>
      </c>
      <c r="F25" s="61"/>
      <c r="G25" s="61"/>
      <c r="H25" s="60">
        <f t="shared" si="1"/>
        <v>0</v>
      </c>
      <c r="I25" s="62"/>
      <c r="J25" s="62"/>
      <c r="K25" s="63">
        <f t="shared" si="2"/>
        <v>0</v>
      </c>
      <c r="L25" s="64">
        <f t="shared" si="3"/>
        <v>0</v>
      </c>
      <c r="M25" s="86">
        <f t="shared" si="4"/>
        <v>8.4</v>
      </c>
      <c r="N25" s="65" t="str">
        <f t="shared" si="7"/>
        <v/>
      </c>
      <c r="O25" s="66">
        <f t="shared" si="8"/>
        <v>8.4</v>
      </c>
      <c r="P25" s="64">
        <f t="shared" si="10"/>
        <v>-1856.4000000000071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5"/>
        <v>Di</v>
      </c>
      <c r="B26" s="58">
        <v>18</v>
      </c>
      <c r="C26" s="59"/>
      <c r="D26" s="59"/>
      <c r="E26" s="60">
        <f t="shared" si="6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3"/>
        <v>0</v>
      </c>
      <c r="M26" s="86">
        <f t="shared" si="4"/>
        <v>8.4</v>
      </c>
      <c r="N26" s="65" t="str">
        <f t="shared" si="7"/>
        <v/>
      </c>
      <c r="O26" s="66">
        <f t="shared" si="8"/>
        <v>8.4</v>
      </c>
      <c r="P26" s="64">
        <f t="shared" si="10"/>
        <v>-1864.8000000000072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5"/>
        <v>Mi</v>
      </c>
      <c r="B27" s="58">
        <v>19</v>
      </c>
      <c r="C27" s="59"/>
      <c r="D27" s="59"/>
      <c r="E27" s="60">
        <f t="shared" si="6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3"/>
        <v>0</v>
      </c>
      <c r="M27" s="86">
        <f t="shared" si="4"/>
        <v>8.4</v>
      </c>
      <c r="N27" s="65" t="str">
        <f t="shared" si="7"/>
        <v/>
      </c>
      <c r="O27" s="66">
        <f t="shared" si="8"/>
        <v>8.4</v>
      </c>
      <c r="P27" s="64">
        <f t="shared" si="10"/>
        <v>-1873.2000000000073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5"/>
        <v>Do</v>
      </c>
      <c r="B28" s="58">
        <v>20</v>
      </c>
      <c r="C28" s="59"/>
      <c r="D28" s="59"/>
      <c r="E28" s="60">
        <f t="shared" si="6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3"/>
        <v>0</v>
      </c>
      <c r="M28" s="86">
        <f t="shared" si="4"/>
        <v>8.4</v>
      </c>
      <c r="N28" s="65" t="str">
        <f t="shared" si="7"/>
        <v/>
      </c>
      <c r="O28" s="66">
        <f t="shared" si="8"/>
        <v>8.4</v>
      </c>
      <c r="P28" s="64">
        <f t="shared" si="10"/>
        <v>-1881.6000000000074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5"/>
        <v>Fr</v>
      </c>
      <c r="B29" s="58">
        <v>21</v>
      </c>
      <c r="C29" s="59"/>
      <c r="D29" s="59"/>
      <c r="E29" s="60">
        <f t="shared" si="6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3"/>
        <v>0</v>
      </c>
      <c r="M29" s="86">
        <f t="shared" si="4"/>
        <v>8.4</v>
      </c>
      <c r="N29" s="65" t="str">
        <f t="shared" si="7"/>
        <v/>
      </c>
      <c r="O29" s="66">
        <f t="shared" si="8"/>
        <v>8.4</v>
      </c>
      <c r="P29" s="64">
        <f t="shared" si="10"/>
        <v>-1890.0000000000075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5"/>
        <v>Sa</v>
      </c>
      <c r="B30" s="58">
        <v>22</v>
      </c>
      <c r="C30" s="59"/>
      <c r="D30" s="59"/>
      <c r="E30" s="60">
        <f t="shared" si="6"/>
        <v>0</v>
      </c>
      <c r="F30" s="61"/>
      <c r="G30" s="61"/>
      <c r="H30" s="60">
        <f t="shared" si="1"/>
        <v>0</v>
      </c>
      <c r="I30" s="62"/>
      <c r="J30" s="62"/>
      <c r="K30" s="63">
        <f t="shared" si="2"/>
        <v>0</v>
      </c>
      <c r="L30" s="64">
        <f t="shared" si="3"/>
        <v>0</v>
      </c>
      <c r="M30" s="86">
        <f t="shared" si="4"/>
        <v>0</v>
      </c>
      <c r="N30" s="65" t="str">
        <f t="shared" si="7"/>
        <v/>
      </c>
      <c r="O30" s="66">
        <f t="shared" si="8"/>
        <v>0</v>
      </c>
      <c r="P30" s="64">
        <f t="shared" si="10"/>
        <v>-1890.0000000000075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5"/>
        <v>So</v>
      </c>
      <c r="B31" s="58">
        <v>23</v>
      </c>
      <c r="C31" s="59"/>
      <c r="D31" s="59"/>
      <c r="E31" s="60">
        <f t="shared" si="6"/>
        <v>0</v>
      </c>
      <c r="F31" s="61"/>
      <c r="G31" s="61"/>
      <c r="H31" s="60">
        <f t="shared" si="1"/>
        <v>0</v>
      </c>
      <c r="I31" s="62"/>
      <c r="J31" s="62"/>
      <c r="K31" s="63">
        <f t="shared" si="2"/>
        <v>0</v>
      </c>
      <c r="L31" s="64">
        <f t="shared" si="3"/>
        <v>0</v>
      </c>
      <c r="M31" s="86">
        <f t="shared" si="4"/>
        <v>0</v>
      </c>
      <c r="N31" s="65" t="str">
        <f t="shared" si="7"/>
        <v/>
      </c>
      <c r="O31" s="66">
        <f t="shared" si="8"/>
        <v>0</v>
      </c>
      <c r="P31" s="64">
        <f t="shared" si="10"/>
        <v>-1890.0000000000075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5"/>
        <v>Mo</v>
      </c>
      <c r="B32" s="58">
        <v>24</v>
      </c>
      <c r="C32" s="59"/>
      <c r="D32" s="59"/>
      <c r="E32" s="60">
        <f t="shared" si="6"/>
        <v>0</v>
      </c>
      <c r="F32" s="61"/>
      <c r="G32" s="61"/>
      <c r="H32" s="60">
        <f t="shared" si="1"/>
        <v>0</v>
      </c>
      <c r="I32" s="62"/>
      <c r="J32" s="62"/>
      <c r="K32" s="63">
        <f t="shared" si="2"/>
        <v>0</v>
      </c>
      <c r="L32" s="64">
        <f t="shared" si="3"/>
        <v>0</v>
      </c>
      <c r="M32" s="86">
        <f t="shared" si="4"/>
        <v>8.4</v>
      </c>
      <c r="N32" s="65" t="str">
        <f t="shared" si="7"/>
        <v/>
      </c>
      <c r="O32" s="66">
        <f t="shared" si="8"/>
        <v>8.4</v>
      </c>
      <c r="P32" s="64">
        <f t="shared" si="10"/>
        <v>-1898.4000000000076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5"/>
        <v>Di</v>
      </c>
      <c r="B33" s="58">
        <v>25</v>
      </c>
      <c r="C33" s="59"/>
      <c r="D33" s="59"/>
      <c r="E33" s="60">
        <f t="shared" si="6"/>
        <v>0</v>
      </c>
      <c r="F33" s="61"/>
      <c r="G33" s="61"/>
      <c r="H33" s="60">
        <f t="shared" si="1"/>
        <v>0</v>
      </c>
      <c r="I33" s="62"/>
      <c r="J33" s="62"/>
      <c r="K33" s="63">
        <f t="shared" si="2"/>
        <v>0</v>
      </c>
      <c r="L33" s="64">
        <f t="shared" si="3"/>
        <v>0</v>
      </c>
      <c r="M33" s="86">
        <f t="shared" si="4"/>
        <v>8.4</v>
      </c>
      <c r="N33" s="65" t="str">
        <f t="shared" si="7"/>
        <v/>
      </c>
      <c r="O33" s="66">
        <f t="shared" si="8"/>
        <v>8.4</v>
      </c>
      <c r="P33" s="64">
        <f t="shared" si="10"/>
        <v>-1906.8000000000077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5"/>
        <v>Mi</v>
      </c>
      <c r="B34" s="58">
        <v>26</v>
      </c>
      <c r="C34" s="59"/>
      <c r="D34" s="59"/>
      <c r="E34" s="60">
        <f t="shared" si="6"/>
        <v>0</v>
      </c>
      <c r="F34" s="61"/>
      <c r="G34" s="61"/>
      <c r="H34" s="60">
        <f t="shared" si="1"/>
        <v>0</v>
      </c>
      <c r="I34" s="62"/>
      <c r="J34" s="62"/>
      <c r="K34" s="63">
        <f t="shared" si="2"/>
        <v>0</v>
      </c>
      <c r="L34" s="64">
        <f t="shared" si="3"/>
        <v>0</v>
      </c>
      <c r="M34" s="86">
        <f t="shared" si="4"/>
        <v>8.4</v>
      </c>
      <c r="N34" s="65" t="str">
        <f t="shared" si="7"/>
        <v/>
      </c>
      <c r="O34" s="66">
        <f t="shared" si="8"/>
        <v>8.4</v>
      </c>
      <c r="P34" s="64">
        <f t="shared" si="10"/>
        <v>-1915.2000000000078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5"/>
        <v>Do</v>
      </c>
      <c r="B35" s="58">
        <v>27</v>
      </c>
      <c r="C35" s="59"/>
      <c r="D35" s="59"/>
      <c r="E35" s="60">
        <f t="shared" si="6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4"/>
        <v>8.4</v>
      </c>
      <c r="N35" s="65" t="str">
        <f t="shared" si="7"/>
        <v/>
      </c>
      <c r="O35" s="66">
        <f t="shared" si="8"/>
        <v>8.4</v>
      </c>
      <c r="P35" s="64">
        <f t="shared" si="10"/>
        <v>-1923.6000000000079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5"/>
        <v>Fr</v>
      </c>
      <c r="B36" s="58">
        <v>28</v>
      </c>
      <c r="C36" s="59"/>
      <c r="D36" s="59"/>
      <c r="E36" s="60">
        <f t="shared" si="6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4"/>
        <v>8.4</v>
      </c>
      <c r="N36" s="65" t="str">
        <f t="shared" si="7"/>
        <v/>
      </c>
      <c r="O36" s="66">
        <f t="shared" si="8"/>
        <v>8.4</v>
      </c>
      <c r="P36" s="64">
        <f t="shared" si="10"/>
        <v>-1932.000000000008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5"/>
        <v>Sa</v>
      </c>
      <c r="B37" s="58">
        <v>29</v>
      </c>
      <c r="C37" s="59"/>
      <c r="D37" s="59"/>
      <c r="E37" s="60">
        <f t="shared" si="6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4"/>
        <v>0</v>
      </c>
      <c r="N37" s="65" t="str">
        <f t="shared" si="7"/>
        <v/>
      </c>
      <c r="O37" s="66">
        <f t="shared" si="8"/>
        <v>0</v>
      </c>
      <c r="P37" s="64">
        <f t="shared" si="10"/>
        <v>-1932.000000000008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5"/>
        <v>So</v>
      </c>
      <c r="B38" s="58">
        <v>30</v>
      </c>
      <c r="C38" s="59"/>
      <c r="D38" s="59"/>
      <c r="E38" s="60">
        <f t="shared" si="6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4"/>
        <v>0</v>
      </c>
      <c r="N38" s="65" t="str">
        <f t="shared" si="7"/>
        <v/>
      </c>
      <c r="O38" s="66">
        <f t="shared" si="8"/>
        <v>0</v>
      </c>
      <c r="P38" s="64">
        <f>SUM(P37,SUM(N38,-O38))</f>
        <v>-1932.000000000008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5"/>
        <v/>
      </c>
      <c r="B39" s="58">
        <v>31</v>
      </c>
      <c r="C39" s="59"/>
      <c r="D39" s="59"/>
      <c r="E39" s="60">
        <f t="shared" si="6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4"/>
        <v>0</v>
      </c>
      <c r="N39" s="65" t="str">
        <f t="shared" si="7"/>
        <v/>
      </c>
      <c r="O39" s="66">
        <f t="shared" si="8"/>
        <v>0</v>
      </c>
      <c r="P39" s="64">
        <f t="shared" si="10"/>
        <v>-1932.000000000008</v>
      </c>
      <c r="Q39" s="67"/>
      <c r="R39" s="68"/>
      <c r="S39" s="68"/>
      <c r="T39" s="69"/>
      <c r="U39" s="59"/>
      <c r="V39" s="70"/>
      <c r="W39" s="3" t="str">
        <f t="shared" si="9"/>
        <v>F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-1932.000000000008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168.00000000000009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Oktober!E44</f>
        <v>100</v>
      </c>
      <c r="F44" s="136"/>
      <c r="G44" s="139">
        <f>B43*E44/100</f>
        <v>168.00000000000009</v>
      </c>
      <c r="H44" s="140"/>
      <c r="I44" s="143">
        <f>SUM(L9:L39)+(P7)</f>
        <v>-1764.0000000000061</v>
      </c>
      <c r="J44" s="144"/>
      <c r="K44" s="147">
        <f>P40</f>
        <v>-1932.000000000008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8:O8"/>
    <mergeCell ref="N7:O7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14" priority="2">
      <formula>IF($M9=0,TRUE,FALSE)</formula>
    </cfRule>
  </conditionalFormatting>
  <conditionalFormatting sqref="P9:P39">
    <cfRule type="expression" dxfId="13" priority="4">
      <formula>IF($M9=0,TRUE,FALSE)</formula>
    </cfRule>
  </conditionalFormatting>
  <conditionalFormatting sqref="O9:O39">
    <cfRule type="expression" dxfId="12" priority="3">
      <formula>IF(AND($M9=0,$O9=0),TRUE,FALSE)</formula>
    </cfRule>
    <cfRule type="expression" dxfId="11" priority="5">
      <formula>IF($O9=0,TRUE,FALSE)</formula>
    </cfRule>
  </conditionalFormatting>
  <conditionalFormatting sqref="A9:V39">
    <cfRule type="expression" dxfId="10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5:W42 B4:W4 A45:W45 A44:D44 F44:W44 A43:B43 D43:W4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/>
  <dimension ref="A1:W109"/>
  <sheetViews>
    <sheetView zoomScale="80" zoomScaleNormal="80" workbookViewId="0">
      <selection activeCell="Q39" sqref="Q39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59</v>
      </c>
      <c r="B2" s="209"/>
      <c r="C2" s="209"/>
      <c r="D2" s="209"/>
      <c r="E2" s="209"/>
      <c r="F2" s="210"/>
      <c r="G2" s="214" t="str">
        <f>November!G2</f>
        <v>Name</v>
      </c>
      <c r="H2" s="215"/>
      <c r="I2" s="215"/>
      <c r="J2" s="215"/>
      <c r="K2" s="216"/>
      <c r="L2" s="214" t="str">
        <f>November!L2</f>
        <v>Dienststelle</v>
      </c>
      <c r="M2" s="215"/>
      <c r="N2" s="215"/>
      <c r="O2" s="215"/>
      <c r="P2" s="216"/>
      <c r="Q2" s="214" t="str">
        <f>November!Q2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12</v>
      </c>
      <c r="B7" s="27"/>
      <c r="C7" s="27"/>
      <c r="D7" s="27"/>
      <c r="E7" s="27"/>
      <c r="F7" s="27"/>
      <c r="G7" s="27"/>
      <c r="H7" s="27"/>
      <c r="I7" s="27"/>
      <c r="J7" s="27"/>
      <c r="K7" s="105"/>
      <c r="L7" s="102"/>
      <c r="M7" s="30"/>
      <c r="N7" s="162" t="s">
        <v>19</v>
      </c>
      <c r="O7" s="163"/>
      <c r="P7" s="125">
        <f>November!P40</f>
        <v>-1932.000000000008</v>
      </c>
      <c r="Q7" s="31"/>
      <c r="R7" s="27"/>
      <c r="S7" s="27"/>
      <c r="T7" s="27"/>
      <c r="U7" s="232" t="s">
        <v>20</v>
      </c>
      <c r="V7" s="234">
        <f>November!V40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106"/>
      <c r="L8" s="89"/>
      <c r="M8" s="30"/>
      <c r="N8" s="238" t="s">
        <v>21</v>
      </c>
      <c r="O8" s="238"/>
      <c r="P8" s="87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Mo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 t="shared" ref="K9:K12" si="2">J9-I9</f>
        <v>0</v>
      </c>
      <c r="L9" s="64">
        <f t="shared" ref="L9:L34" si="3">IF(Q9=100,8.4,E9+H9-K9)</f>
        <v>0</v>
      </c>
      <c r="M9" s="86">
        <f t="shared" ref="M9:M39" si="4">IF(OR(A9="So",A9="Sa",A9=""),0,IF(VLOOKUP(DATE($A$4,$A$7,B9),Steuertabelle,1)=DATE($A$4,$A$7,B9),IF(VLOOKUP(DATE($A$4,$A$7,B9),Steuertabelle,2)="gT",0,4.2*$E$44/100),8.4/100*$E$44))</f>
        <v>8.4</v>
      </c>
      <c r="N9" s="65" t="str">
        <f>IF(M9-L9&lt;0,L9-M9,"")</f>
        <v/>
      </c>
      <c r="O9" s="66">
        <f>IF(M9-L9&gt;0,M9-L9,0)</f>
        <v>8.4</v>
      </c>
      <c r="P9" s="64">
        <f>SUM(P7,SUM(N9,-O9))</f>
        <v>-1940.400000000008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5">IF(W10="F","",TEXT(DATE($A$4,$A$7,B10),"TTT"))</f>
        <v>Di</v>
      </c>
      <c r="B10" s="58">
        <v>2</v>
      </c>
      <c r="C10" s="59"/>
      <c r="D10" s="59"/>
      <c r="E10" s="60">
        <f t="shared" ref="E10:E39" si="6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si="2"/>
        <v>0</v>
      </c>
      <c r="L10" s="64">
        <f>IF(Q10=100,8.4,E10+H10-K10)</f>
        <v>0</v>
      </c>
      <c r="M10" s="86">
        <f t="shared" si="4"/>
        <v>8.4</v>
      </c>
      <c r="N10" s="65" t="str">
        <f t="shared" ref="N10:N39" si="7">IF(M10-L10&lt;0,L10-M10,"")</f>
        <v/>
      </c>
      <c r="O10" s="66">
        <f t="shared" ref="O10:O39" si="8">IF(M10-L10&gt;0,M10-L10,0)</f>
        <v>8.4</v>
      </c>
      <c r="P10" s="64">
        <f>SUM(P9,SUM(N10,-O10))</f>
        <v>-1948.8000000000081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5"/>
        <v>Mi</v>
      </c>
      <c r="B11" s="58">
        <v>3</v>
      </c>
      <c r="C11" s="59"/>
      <c r="D11" s="59"/>
      <c r="E11" s="60">
        <f t="shared" si="6"/>
        <v>0</v>
      </c>
      <c r="F11" s="61"/>
      <c r="G11" s="61"/>
      <c r="H11" s="60">
        <f t="shared" si="1"/>
        <v>0</v>
      </c>
      <c r="I11" s="62"/>
      <c r="J11" s="62"/>
      <c r="K11" s="63">
        <f t="shared" si="2"/>
        <v>0</v>
      </c>
      <c r="L11" s="64">
        <f t="shared" si="3"/>
        <v>0</v>
      </c>
      <c r="M11" s="86">
        <f t="shared" si="4"/>
        <v>8.4</v>
      </c>
      <c r="N11" s="65" t="str">
        <f t="shared" si="7"/>
        <v/>
      </c>
      <c r="O11" s="66">
        <f t="shared" si="8"/>
        <v>8.4</v>
      </c>
      <c r="P11" s="64">
        <f t="shared" ref="P11:P39" si="10">SUM(P10,SUM(N11,-O11))</f>
        <v>-1957.2000000000082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5"/>
        <v>Do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 t="shared" si="2"/>
        <v>0</v>
      </c>
      <c r="L12" s="64">
        <f t="shared" si="3"/>
        <v>0</v>
      </c>
      <c r="M12" s="86">
        <f t="shared" si="4"/>
        <v>8.4</v>
      </c>
      <c r="N12" s="65" t="str">
        <f t="shared" si="7"/>
        <v/>
      </c>
      <c r="O12" s="66">
        <f t="shared" si="8"/>
        <v>8.4</v>
      </c>
      <c r="P12" s="64">
        <f t="shared" si="10"/>
        <v>-1965.6000000000083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5"/>
        <v>Fr</v>
      </c>
      <c r="B13" s="58">
        <v>5</v>
      </c>
      <c r="C13" s="59"/>
      <c r="D13" s="59"/>
      <c r="E13" s="60">
        <f t="shared" si="6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3"/>
        <v>0</v>
      </c>
      <c r="M13" s="86">
        <f t="shared" si="4"/>
        <v>8.4</v>
      </c>
      <c r="N13" s="65" t="str">
        <f>IF(M13-L13&lt;0,L13-M13,"")</f>
        <v/>
      </c>
      <c r="O13" s="66">
        <f t="shared" si="8"/>
        <v>8.4</v>
      </c>
      <c r="P13" s="64">
        <f t="shared" si="10"/>
        <v>-1974.0000000000084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5"/>
        <v>Sa</v>
      </c>
      <c r="B14" s="58">
        <v>6</v>
      </c>
      <c r="C14" s="59"/>
      <c r="D14" s="59"/>
      <c r="E14" s="60">
        <f t="shared" si="6"/>
        <v>0</v>
      </c>
      <c r="F14" s="61"/>
      <c r="G14" s="61"/>
      <c r="H14" s="60">
        <f t="shared" si="1"/>
        <v>0</v>
      </c>
      <c r="I14" s="62"/>
      <c r="J14" s="62"/>
      <c r="K14" s="63">
        <f t="shared" ref="K14:K34" si="11">J14-I14</f>
        <v>0</v>
      </c>
      <c r="L14" s="64">
        <f t="shared" si="3"/>
        <v>0</v>
      </c>
      <c r="M14" s="86">
        <f t="shared" si="4"/>
        <v>0</v>
      </c>
      <c r="N14" s="65" t="str">
        <f t="shared" si="7"/>
        <v/>
      </c>
      <c r="O14" s="66">
        <f t="shared" si="8"/>
        <v>0</v>
      </c>
      <c r="P14" s="64">
        <f t="shared" si="10"/>
        <v>-1974.0000000000084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5"/>
        <v>So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11"/>
        <v>0</v>
      </c>
      <c r="L15" s="64">
        <f t="shared" si="3"/>
        <v>0</v>
      </c>
      <c r="M15" s="86">
        <f t="shared" si="4"/>
        <v>0</v>
      </c>
      <c r="N15" s="65" t="str">
        <f>IF(M15-L15&lt;0,L15-M15,"")</f>
        <v/>
      </c>
      <c r="O15" s="66">
        <f t="shared" si="8"/>
        <v>0</v>
      </c>
      <c r="P15" s="64">
        <f t="shared" si="10"/>
        <v>-1974.0000000000084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5"/>
        <v>Mo</v>
      </c>
      <c r="B16" s="58">
        <v>8</v>
      </c>
      <c r="C16" s="59"/>
      <c r="D16" s="59"/>
      <c r="E16" s="60">
        <f t="shared" si="6"/>
        <v>0</v>
      </c>
      <c r="F16" s="61"/>
      <c r="G16" s="61"/>
      <c r="H16" s="60">
        <f t="shared" si="1"/>
        <v>0</v>
      </c>
      <c r="I16" s="62"/>
      <c r="J16" s="62"/>
      <c r="K16" s="63">
        <f t="shared" si="11"/>
        <v>0</v>
      </c>
      <c r="L16" s="64">
        <f t="shared" si="3"/>
        <v>0</v>
      </c>
      <c r="M16" s="86">
        <f t="shared" si="4"/>
        <v>8.4</v>
      </c>
      <c r="N16" s="65" t="str">
        <f t="shared" si="7"/>
        <v/>
      </c>
      <c r="O16" s="66">
        <f t="shared" si="8"/>
        <v>8.4</v>
      </c>
      <c r="P16" s="64">
        <f t="shared" si="10"/>
        <v>-1982.4000000000085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5"/>
        <v>Di</v>
      </c>
      <c r="B17" s="58">
        <v>9</v>
      </c>
      <c r="C17" s="59"/>
      <c r="D17" s="59"/>
      <c r="E17" s="60">
        <f t="shared" si="6"/>
        <v>0</v>
      </c>
      <c r="F17" s="61"/>
      <c r="G17" s="61"/>
      <c r="H17" s="60">
        <f t="shared" si="1"/>
        <v>0</v>
      </c>
      <c r="I17" s="62"/>
      <c r="J17" s="62"/>
      <c r="K17" s="63">
        <f t="shared" si="11"/>
        <v>0</v>
      </c>
      <c r="L17" s="64">
        <f t="shared" si="3"/>
        <v>0</v>
      </c>
      <c r="M17" s="86">
        <f t="shared" si="4"/>
        <v>8.4</v>
      </c>
      <c r="N17" s="65" t="str">
        <f t="shared" si="7"/>
        <v/>
      </c>
      <c r="O17" s="66">
        <f t="shared" si="8"/>
        <v>8.4</v>
      </c>
      <c r="P17" s="64">
        <f t="shared" si="10"/>
        <v>-1990.8000000000086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5"/>
        <v>Mi</v>
      </c>
      <c r="B18" s="58">
        <v>10</v>
      </c>
      <c r="C18" s="59"/>
      <c r="D18" s="59"/>
      <c r="E18" s="60">
        <f t="shared" si="6"/>
        <v>0</v>
      </c>
      <c r="F18" s="61"/>
      <c r="G18" s="61"/>
      <c r="H18" s="60">
        <f t="shared" si="1"/>
        <v>0</v>
      </c>
      <c r="I18" s="62"/>
      <c r="J18" s="62"/>
      <c r="K18" s="63">
        <f t="shared" si="11"/>
        <v>0</v>
      </c>
      <c r="L18" s="64">
        <f t="shared" si="3"/>
        <v>0</v>
      </c>
      <c r="M18" s="86">
        <f t="shared" si="4"/>
        <v>8.4</v>
      </c>
      <c r="N18" s="65" t="str">
        <f t="shared" si="7"/>
        <v/>
      </c>
      <c r="O18" s="66">
        <f t="shared" si="8"/>
        <v>8.4</v>
      </c>
      <c r="P18" s="64">
        <f t="shared" si="10"/>
        <v>-1999.2000000000087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5"/>
        <v>Do</v>
      </c>
      <c r="B19" s="58">
        <v>11</v>
      </c>
      <c r="C19" s="59"/>
      <c r="D19" s="59"/>
      <c r="E19" s="60">
        <f t="shared" si="6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3"/>
        <v>0</v>
      </c>
      <c r="M19" s="86">
        <f t="shared" si="4"/>
        <v>8.4</v>
      </c>
      <c r="N19" s="65" t="str">
        <f t="shared" si="7"/>
        <v/>
      </c>
      <c r="O19" s="66">
        <f t="shared" si="8"/>
        <v>8.4</v>
      </c>
      <c r="P19" s="64">
        <f t="shared" si="10"/>
        <v>-2007.6000000000088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5"/>
        <v>Fr</v>
      </c>
      <c r="B20" s="58">
        <v>12</v>
      </c>
      <c r="C20" s="59"/>
      <c r="D20" s="59"/>
      <c r="E20" s="60">
        <f t="shared" si="6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4"/>
        <v>8.4</v>
      </c>
      <c r="N20" s="65" t="str">
        <f t="shared" si="7"/>
        <v/>
      </c>
      <c r="O20" s="66">
        <f t="shared" si="8"/>
        <v>8.4</v>
      </c>
      <c r="P20" s="64">
        <f t="shared" si="10"/>
        <v>-2016.0000000000089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5"/>
        <v>Sa</v>
      </c>
      <c r="B21" s="58">
        <v>13</v>
      </c>
      <c r="C21" s="59"/>
      <c r="D21" s="59"/>
      <c r="E21" s="60">
        <f t="shared" si="6"/>
        <v>0</v>
      </c>
      <c r="F21" s="61"/>
      <c r="G21" s="61"/>
      <c r="H21" s="60">
        <f t="shared" si="1"/>
        <v>0</v>
      </c>
      <c r="I21" s="62"/>
      <c r="J21" s="62"/>
      <c r="K21" s="63">
        <f t="shared" si="11"/>
        <v>0</v>
      </c>
      <c r="L21" s="64">
        <f t="shared" si="3"/>
        <v>0</v>
      </c>
      <c r="M21" s="86">
        <f t="shared" si="4"/>
        <v>0</v>
      </c>
      <c r="N21" s="65" t="str">
        <f t="shared" si="7"/>
        <v/>
      </c>
      <c r="O21" s="66">
        <f t="shared" si="8"/>
        <v>0</v>
      </c>
      <c r="P21" s="64">
        <f t="shared" si="10"/>
        <v>-2016.0000000000089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5"/>
        <v>So</v>
      </c>
      <c r="B22" s="58">
        <v>14</v>
      </c>
      <c r="C22" s="59"/>
      <c r="D22" s="59"/>
      <c r="E22" s="60">
        <f t="shared" si="6"/>
        <v>0</v>
      </c>
      <c r="F22" s="61"/>
      <c r="G22" s="61"/>
      <c r="H22" s="60">
        <f t="shared" si="1"/>
        <v>0</v>
      </c>
      <c r="I22" s="62"/>
      <c r="J22" s="62"/>
      <c r="K22" s="63">
        <f t="shared" si="11"/>
        <v>0</v>
      </c>
      <c r="L22" s="64">
        <f t="shared" si="3"/>
        <v>0</v>
      </c>
      <c r="M22" s="86">
        <f t="shared" si="4"/>
        <v>0</v>
      </c>
      <c r="N22" s="65" t="str">
        <f t="shared" si="7"/>
        <v/>
      </c>
      <c r="O22" s="66">
        <f t="shared" si="8"/>
        <v>0</v>
      </c>
      <c r="P22" s="64">
        <f t="shared" si="10"/>
        <v>-2016.0000000000089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5"/>
        <v>Mo</v>
      </c>
      <c r="B23" s="58">
        <v>15</v>
      </c>
      <c r="C23" s="59"/>
      <c r="D23" s="59"/>
      <c r="E23" s="60">
        <f t="shared" si="6"/>
        <v>0</v>
      </c>
      <c r="F23" s="61"/>
      <c r="G23" s="61"/>
      <c r="H23" s="60">
        <f t="shared" si="1"/>
        <v>0</v>
      </c>
      <c r="I23" s="62"/>
      <c r="J23" s="62"/>
      <c r="K23" s="63">
        <f t="shared" si="11"/>
        <v>0</v>
      </c>
      <c r="L23" s="64">
        <f t="shared" si="3"/>
        <v>0</v>
      </c>
      <c r="M23" s="86">
        <f t="shared" si="4"/>
        <v>8.4</v>
      </c>
      <c r="N23" s="65" t="str">
        <f t="shared" si="7"/>
        <v/>
      </c>
      <c r="O23" s="66">
        <f t="shared" si="8"/>
        <v>8.4</v>
      </c>
      <c r="P23" s="64">
        <f t="shared" si="10"/>
        <v>-2024.400000000009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5"/>
        <v>Di</v>
      </c>
      <c r="B24" s="58">
        <v>16</v>
      </c>
      <c r="C24" s="59"/>
      <c r="D24" s="59"/>
      <c r="E24" s="60">
        <f t="shared" si="6"/>
        <v>0</v>
      </c>
      <c r="F24" s="61"/>
      <c r="G24" s="61"/>
      <c r="H24" s="60">
        <f t="shared" si="1"/>
        <v>0</v>
      </c>
      <c r="I24" s="62"/>
      <c r="J24" s="62"/>
      <c r="K24" s="63">
        <f t="shared" si="11"/>
        <v>0</v>
      </c>
      <c r="L24" s="64">
        <f t="shared" si="3"/>
        <v>0</v>
      </c>
      <c r="M24" s="86">
        <f t="shared" si="4"/>
        <v>8.4</v>
      </c>
      <c r="N24" s="65" t="str">
        <f t="shared" si="7"/>
        <v/>
      </c>
      <c r="O24" s="66">
        <f t="shared" si="8"/>
        <v>8.4</v>
      </c>
      <c r="P24" s="64">
        <f t="shared" si="10"/>
        <v>-2032.800000000009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5"/>
        <v>Mi</v>
      </c>
      <c r="B25" s="58">
        <v>17</v>
      </c>
      <c r="C25" s="59"/>
      <c r="D25" s="59"/>
      <c r="E25" s="60">
        <f t="shared" si="6"/>
        <v>0</v>
      </c>
      <c r="F25" s="61"/>
      <c r="G25" s="61"/>
      <c r="H25" s="60">
        <f t="shared" si="1"/>
        <v>0</v>
      </c>
      <c r="I25" s="62"/>
      <c r="J25" s="62"/>
      <c r="K25" s="63">
        <f t="shared" si="11"/>
        <v>0</v>
      </c>
      <c r="L25" s="64">
        <f t="shared" si="3"/>
        <v>0</v>
      </c>
      <c r="M25" s="86">
        <f t="shared" si="4"/>
        <v>8.4</v>
      </c>
      <c r="N25" s="65" t="str">
        <f t="shared" si="7"/>
        <v/>
      </c>
      <c r="O25" s="66">
        <f t="shared" si="8"/>
        <v>8.4</v>
      </c>
      <c r="P25" s="64">
        <f t="shared" si="10"/>
        <v>-2041.2000000000091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5"/>
        <v>Do</v>
      </c>
      <c r="B26" s="58">
        <v>18</v>
      </c>
      <c r="C26" s="59"/>
      <c r="D26" s="59"/>
      <c r="E26" s="60">
        <f t="shared" si="6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3"/>
        <v>0</v>
      </c>
      <c r="M26" s="86">
        <f t="shared" si="4"/>
        <v>8.4</v>
      </c>
      <c r="N26" s="65" t="str">
        <f t="shared" si="7"/>
        <v/>
      </c>
      <c r="O26" s="66">
        <f t="shared" si="8"/>
        <v>8.4</v>
      </c>
      <c r="P26" s="64">
        <f t="shared" si="10"/>
        <v>-2049.600000000009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5"/>
        <v>Fr</v>
      </c>
      <c r="B27" s="58">
        <v>19</v>
      </c>
      <c r="C27" s="59"/>
      <c r="D27" s="59"/>
      <c r="E27" s="60">
        <f t="shared" si="6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3"/>
        <v>0</v>
      </c>
      <c r="M27" s="86">
        <f t="shared" si="4"/>
        <v>8.4</v>
      </c>
      <c r="N27" s="65" t="str">
        <f t="shared" si="7"/>
        <v/>
      </c>
      <c r="O27" s="66">
        <f t="shared" si="8"/>
        <v>8.4</v>
      </c>
      <c r="P27" s="64">
        <f t="shared" si="10"/>
        <v>-2058.0000000000091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5"/>
        <v>Sa</v>
      </c>
      <c r="B28" s="58">
        <v>20</v>
      </c>
      <c r="C28" s="59"/>
      <c r="D28" s="59"/>
      <c r="E28" s="60">
        <f t="shared" si="6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3"/>
        <v>0</v>
      </c>
      <c r="M28" s="86">
        <f t="shared" si="4"/>
        <v>0</v>
      </c>
      <c r="N28" s="65" t="str">
        <f t="shared" si="7"/>
        <v/>
      </c>
      <c r="O28" s="66">
        <f t="shared" si="8"/>
        <v>0</v>
      </c>
      <c r="P28" s="64">
        <f t="shared" si="10"/>
        <v>-2058.0000000000091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5"/>
        <v>So</v>
      </c>
      <c r="B29" s="58">
        <v>21</v>
      </c>
      <c r="C29" s="59"/>
      <c r="D29" s="59"/>
      <c r="E29" s="60">
        <f t="shared" si="6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3"/>
        <v>0</v>
      </c>
      <c r="M29" s="86">
        <f t="shared" si="4"/>
        <v>0</v>
      </c>
      <c r="N29" s="65" t="str">
        <f t="shared" si="7"/>
        <v/>
      </c>
      <c r="O29" s="66">
        <f t="shared" si="8"/>
        <v>0</v>
      </c>
      <c r="P29" s="64">
        <f t="shared" si="10"/>
        <v>-2058.0000000000091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5"/>
        <v>Mo</v>
      </c>
      <c r="B30" s="58">
        <v>22</v>
      </c>
      <c r="C30" s="59"/>
      <c r="D30" s="59"/>
      <c r="E30" s="60">
        <f t="shared" si="6"/>
        <v>0</v>
      </c>
      <c r="F30" s="61"/>
      <c r="G30" s="61"/>
      <c r="H30" s="60">
        <f t="shared" si="1"/>
        <v>0</v>
      </c>
      <c r="I30" s="62"/>
      <c r="J30" s="62"/>
      <c r="K30" s="63">
        <f t="shared" si="11"/>
        <v>0</v>
      </c>
      <c r="L30" s="64">
        <f t="shared" si="3"/>
        <v>0</v>
      </c>
      <c r="M30" s="86">
        <f t="shared" si="4"/>
        <v>8.4</v>
      </c>
      <c r="N30" s="65" t="str">
        <f t="shared" si="7"/>
        <v/>
      </c>
      <c r="O30" s="66">
        <f t="shared" si="8"/>
        <v>8.4</v>
      </c>
      <c r="P30" s="64">
        <f t="shared" si="10"/>
        <v>-2066.4000000000092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5"/>
        <v>Di</v>
      </c>
      <c r="B31" s="58">
        <v>23</v>
      </c>
      <c r="C31" s="59"/>
      <c r="D31" s="59"/>
      <c r="E31" s="60">
        <f t="shared" si="6"/>
        <v>0</v>
      </c>
      <c r="F31" s="61"/>
      <c r="G31" s="61"/>
      <c r="H31" s="60">
        <f t="shared" si="1"/>
        <v>0</v>
      </c>
      <c r="I31" s="62"/>
      <c r="J31" s="62"/>
      <c r="K31" s="63">
        <f t="shared" si="11"/>
        <v>0</v>
      </c>
      <c r="L31" s="64">
        <f t="shared" si="3"/>
        <v>0</v>
      </c>
      <c r="M31" s="86">
        <f t="shared" si="4"/>
        <v>8.4</v>
      </c>
      <c r="N31" s="65" t="str">
        <f t="shared" si="7"/>
        <v/>
      </c>
      <c r="O31" s="66">
        <f t="shared" si="8"/>
        <v>8.4</v>
      </c>
      <c r="P31" s="64">
        <f t="shared" si="10"/>
        <v>-2074.8000000000093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5"/>
        <v>Mi</v>
      </c>
      <c r="B32" s="58">
        <v>24</v>
      </c>
      <c r="C32" s="59"/>
      <c r="D32" s="59"/>
      <c r="E32" s="60">
        <f t="shared" si="6"/>
        <v>0</v>
      </c>
      <c r="F32" s="61"/>
      <c r="G32" s="61"/>
      <c r="H32" s="60">
        <f t="shared" si="1"/>
        <v>0</v>
      </c>
      <c r="I32" s="62"/>
      <c r="J32" s="62"/>
      <c r="K32" s="63">
        <f t="shared" si="11"/>
        <v>0</v>
      </c>
      <c r="L32" s="64">
        <f t="shared" si="3"/>
        <v>0</v>
      </c>
      <c r="M32" s="86">
        <f t="shared" si="4"/>
        <v>4.2</v>
      </c>
      <c r="N32" s="65" t="str">
        <f t="shared" si="7"/>
        <v/>
      </c>
      <c r="O32" s="66">
        <f t="shared" si="8"/>
        <v>4.2</v>
      </c>
      <c r="P32" s="64">
        <f t="shared" si="10"/>
        <v>-2079.0000000000091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5"/>
        <v>Do</v>
      </c>
      <c r="B33" s="58">
        <v>25</v>
      </c>
      <c r="C33" s="59"/>
      <c r="D33" s="59"/>
      <c r="E33" s="60">
        <f t="shared" si="6"/>
        <v>0</v>
      </c>
      <c r="F33" s="61"/>
      <c r="G33" s="61"/>
      <c r="H33" s="60">
        <f t="shared" si="1"/>
        <v>0</v>
      </c>
      <c r="I33" s="62"/>
      <c r="J33" s="62"/>
      <c r="K33" s="63">
        <f t="shared" si="11"/>
        <v>0</v>
      </c>
      <c r="L33" s="64">
        <f t="shared" si="3"/>
        <v>0</v>
      </c>
      <c r="M33" s="86">
        <f t="shared" si="4"/>
        <v>0</v>
      </c>
      <c r="N33" s="65" t="str">
        <f t="shared" si="7"/>
        <v/>
      </c>
      <c r="O33" s="66">
        <f t="shared" si="8"/>
        <v>0</v>
      </c>
      <c r="P33" s="64">
        <f t="shared" si="10"/>
        <v>-2079.0000000000091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5"/>
        <v>Fr</v>
      </c>
      <c r="B34" s="58">
        <v>26</v>
      </c>
      <c r="C34" s="59"/>
      <c r="D34" s="59"/>
      <c r="E34" s="60">
        <f t="shared" si="6"/>
        <v>0</v>
      </c>
      <c r="F34" s="61"/>
      <c r="G34" s="61"/>
      <c r="H34" s="60">
        <f t="shared" si="1"/>
        <v>0</v>
      </c>
      <c r="I34" s="62"/>
      <c r="J34" s="62"/>
      <c r="K34" s="63">
        <f t="shared" si="11"/>
        <v>0</v>
      </c>
      <c r="L34" s="64">
        <f t="shared" si="3"/>
        <v>0</v>
      </c>
      <c r="M34" s="86">
        <f t="shared" si="4"/>
        <v>0</v>
      </c>
      <c r="N34" s="65" t="str">
        <f t="shared" si="7"/>
        <v/>
      </c>
      <c r="O34" s="66">
        <f t="shared" si="8"/>
        <v>0</v>
      </c>
      <c r="P34" s="64">
        <f t="shared" si="10"/>
        <v>-2079.0000000000091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5"/>
        <v>Sa</v>
      </c>
      <c r="B35" s="58">
        <v>27</v>
      </c>
      <c r="C35" s="59"/>
      <c r="D35" s="59"/>
      <c r="E35" s="60">
        <f t="shared" si="6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4"/>
        <v>0</v>
      </c>
      <c r="N35" s="65" t="str">
        <f t="shared" si="7"/>
        <v/>
      </c>
      <c r="O35" s="66">
        <f t="shared" si="8"/>
        <v>0</v>
      </c>
      <c r="P35" s="64">
        <f t="shared" si="10"/>
        <v>-2079.0000000000091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5"/>
        <v>So</v>
      </c>
      <c r="B36" s="58">
        <v>28</v>
      </c>
      <c r="C36" s="59"/>
      <c r="D36" s="59"/>
      <c r="E36" s="60">
        <f t="shared" si="6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4"/>
        <v>0</v>
      </c>
      <c r="N36" s="65" t="str">
        <f t="shared" si="7"/>
        <v/>
      </c>
      <c r="O36" s="66">
        <f t="shared" si="8"/>
        <v>0</v>
      </c>
      <c r="P36" s="64">
        <f t="shared" si="10"/>
        <v>-2079.0000000000091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5"/>
        <v>Mo</v>
      </c>
      <c r="B37" s="58">
        <v>29</v>
      </c>
      <c r="C37" s="59"/>
      <c r="D37" s="59"/>
      <c r="E37" s="60">
        <f t="shared" si="6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4"/>
        <v>8.4</v>
      </c>
      <c r="N37" s="65" t="str">
        <f t="shared" si="7"/>
        <v/>
      </c>
      <c r="O37" s="66">
        <f t="shared" si="8"/>
        <v>8.4</v>
      </c>
      <c r="P37" s="64">
        <f t="shared" si="10"/>
        <v>-2087.4000000000092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5"/>
        <v>Di</v>
      </c>
      <c r="B38" s="58">
        <v>30</v>
      </c>
      <c r="C38" s="59"/>
      <c r="D38" s="59"/>
      <c r="E38" s="60">
        <f t="shared" si="6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4"/>
        <v>8.4</v>
      </c>
      <c r="N38" s="65" t="str">
        <f t="shared" si="7"/>
        <v/>
      </c>
      <c r="O38" s="66">
        <f t="shared" si="8"/>
        <v>8.4</v>
      </c>
      <c r="P38" s="64">
        <f>SUM(P37,SUM(N38,-O38))</f>
        <v>-2095.8000000000093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5"/>
        <v>Mi</v>
      </c>
      <c r="B39" s="58">
        <v>31</v>
      </c>
      <c r="C39" s="59"/>
      <c r="D39" s="59"/>
      <c r="E39" s="60">
        <f t="shared" si="6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4"/>
        <v>4.2</v>
      </c>
      <c r="N39" s="65" t="str">
        <f t="shared" si="7"/>
        <v/>
      </c>
      <c r="O39" s="66">
        <f t="shared" si="8"/>
        <v>4.2</v>
      </c>
      <c r="P39" s="64">
        <f t="shared" si="10"/>
        <v>-2100.0000000000091</v>
      </c>
      <c r="Q39" s="67"/>
      <c r="R39" s="68"/>
      <c r="S39" s="68"/>
      <c r="T39" s="69"/>
      <c r="U39" s="59"/>
      <c r="V39" s="70"/>
      <c r="W39" s="3" t="str">
        <f t="shared" si="9"/>
        <v>OK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-2100.0000000000091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168.00000000000003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November!E44</f>
        <v>100</v>
      </c>
      <c r="F44" s="136"/>
      <c r="G44" s="139">
        <f>B43*E44/100</f>
        <v>168.00000000000003</v>
      </c>
      <c r="H44" s="140"/>
      <c r="I44" s="143">
        <f>SUM(L9:L39)+(P7)</f>
        <v>-1932.000000000008</v>
      </c>
      <c r="J44" s="144"/>
      <c r="K44" s="147">
        <f>P40</f>
        <v>-2100.0000000000091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7:O7"/>
    <mergeCell ref="N8:O8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9" priority="2">
      <formula>IF($M9=0,TRUE,FALSE)</formula>
    </cfRule>
  </conditionalFormatting>
  <conditionalFormatting sqref="P9:P39">
    <cfRule type="expression" dxfId="8" priority="4">
      <formula>IF($M9=0,TRUE,FALSE)</formula>
    </cfRule>
  </conditionalFormatting>
  <conditionalFormatting sqref="O9:O39">
    <cfRule type="expression" dxfId="7" priority="3">
      <formula>IF(AND($M9=0,$O9=0),TRUE,FALSE)</formula>
    </cfRule>
    <cfRule type="expression" dxfId="6" priority="5">
      <formula>IF($O9=0,TRUE,FALSE)</formula>
    </cfRule>
  </conditionalFormatting>
  <conditionalFormatting sqref="A9:V39">
    <cfRule type="expression" dxfId="5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5:W6 B4:W4 A45:W45 A44:D44 F44:W44 A14:W15 A13:E13 G13:W13 A17:W43 A16:F16 H16:W16 A9:W12 A7:M7 P7:W7 A8:M8 P8:W8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/>
  <dimension ref="A1:E49"/>
  <sheetViews>
    <sheetView workbookViewId="0">
      <selection activeCell="B22" sqref="B22"/>
    </sheetView>
  </sheetViews>
  <sheetFormatPr baseColWidth="10" defaultColWidth="11.5546875" defaultRowHeight="14.25" x14ac:dyDescent="0.2"/>
  <cols>
    <col min="1" max="1" width="10.77734375" style="111" customWidth="1"/>
    <col min="2" max="2" width="55" style="111" customWidth="1"/>
    <col min="3" max="6" width="10.77734375" style="111" customWidth="1"/>
    <col min="7" max="7" width="11.21875" style="111" customWidth="1"/>
    <col min="8" max="16384" width="11.5546875" style="111"/>
  </cols>
  <sheetData>
    <row r="1" spans="1:4" ht="15.75" x14ac:dyDescent="0.25">
      <c r="A1" s="110" t="s">
        <v>86</v>
      </c>
    </row>
    <row r="2" spans="1:4" ht="14.25" customHeight="1" x14ac:dyDescent="0.2">
      <c r="A2" s="112"/>
    </row>
    <row r="3" spans="1:4" ht="14.25" customHeight="1" x14ac:dyDescent="0.2">
      <c r="A3" s="112"/>
    </row>
    <row r="4" spans="1:4" ht="18" customHeight="1" x14ac:dyDescent="0.25">
      <c r="A4" s="113" t="s">
        <v>87</v>
      </c>
    </row>
    <row r="5" spans="1:4" ht="15.75" customHeight="1" thickBot="1" x14ac:dyDescent="0.25">
      <c r="A5" s="112"/>
    </row>
    <row r="6" spans="1:4" ht="14.25" customHeight="1" thickBot="1" x14ac:dyDescent="0.25">
      <c r="A6" s="114" t="s">
        <v>60</v>
      </c>
      <c r="B6" s="115" t="s">
        <v>88</v>
      </c>
    </row>
    <row r="7" spans="1:4" ht="14.25" customHeight="1" thickBot="1" x14ac:dyDescent="0.25">
      <c r="A7" s="116" t="s">
        <v>89</v>
      </c>
      <c r="B7" s="117" t="s">
        <v>90</v>
      </c>
    </row>
    <row r="8" spans="1:4" ht="14.25" customHeight="1" thickBot="1" x14ac:dyDescent="0.25">
      <c r="A8" s="116" t="s">
        <v>91</v>
      </c>
      <c r="B8" s="117" t="s">
        <v>92</v>
      </c>
    </row>
    <row r="9" spans="1:4" ht="14.25" customHeight="1" thickBot="1" x14ac:dyDescent="0.25">
      <c r="A9" s="116" t="s">
        <v>93</v>
      </c>
      <c r="B9" s="117" t="s">
        <v>94</v>
      </c>
    </row>
    <row r="10" spans="1:4" ht="14.25" customHeight="1" thickBot="1" x14ac:dyDescent="0.25">
      <c r="A10" s="116" t="s">
        <v>95</v>
      </c>
      <c r="B10" s="117" t="s">
        <v>96</v>
      </c>
    </row>
    <row r="11" spans="1:4" ht="14.25" customHeight="1" x14ac:dyDescent="0.2">
      <c r="A11" s="112"/>
    </row>
    <row r="12" spans="1:4" ht="14.25" customHeight="1" x14ac:dyDescent="0.2">
      <c r="A12" s="112"/>
    </row>
    <row r="13" spans="1:4" ht="18" customHeight="1" x14ac:dyDescent="0.25">
      <c r="A13" s="113" t="s">
        <v>97</v>
      </c>
    </row>
    <row r="14" spans="1:4" ht="15.75" customHeight="1" thickBot="1" x14ac:dyDescent="0.25">
      <c r="A14" s="112"/>
      <c r="C14" s="112"/>
      <c r="D14" s="118"/>
    </row>
    <row r="15" spans="1:4" ht="14.25" customHeight="1" thickBot="1" x14ac:dyDescent="0.25">
      <c r="A15" s="114" t="s">
        <v>60</v>
      </c>
      <c r="B15" s="115" t="s">
        <v>88</v>
      </c>
      <c r="C15" s="112"/>
      <c r="D15" s="118"/>
    </row>
    <row r="16" spans="1:4" ht="14.25" customHeight="1" thickBot="1" x14ac:dyDescent="0.25">
      <c r="A16" s="116" t="s">
        <v>98</v>
      </c>
      <c r="B16" s="117" t="s">
        <v>99</v>
      </c>
    </row>
    <row r="17" spans="1:4" ht="14.25" customHeight="1" thickBot="1" x14ac:dyDescent="0.25">
      <c r="A17" s="116" t="s">
        <v>100</v>
      </c>
      <c r="B17" s="117" t="s">
        <v>101</v>
      </c>
    </row>
    <row r="18" spans="1:4" ht="14.25" customHeight="1" thickBot="1" x14ac:dyDescent="0.25">
      <c r="A18" s="116" t="s">
        <v>102</v>
      </c>
      <c r="B18" s="117" t="s">
        <v>103</v>
      </c>
    </row>
    <row r="19" spans="1:4" ht="14.25" customHeight="1" thickBot="1" x14ac:dyDescent="0.25">
      <c r="A19" s="116" t="s">
        <v>104</v>
      </c>
      <c r="B19" s="117" t="s">
        <v>105</v>
      </c>
    </row>
    <row r="20" spans="1:4" ht="14.25" customHeight="1" thickBot="1" x14ac:dyDescent="0.25">
      <c r="A20" s="116" t="s">
        <v>106</v>
      </c>
      <c r="B20" s="117" t="s">
        <v>107</v>
      </c>
    </row>
    <row r="21" spans="1:4" ht="14.25" customHeight="1" thickBot="1" x14ac:dyDescent="0.25">
      <c r="A21" s="116" t="s">
        <v>108</v>
      </c>
      <c r="B21" s="117" t="s">
        <v>109</v>
      </c>
    </row>
    <row r="22" spans="1:4" ht="14.25" customHeight="1" thickBot="1" x14ac:dyDescent="0.25">
      <c r="A22" s="119" t="s">
        <v>110</v>
      </c>
      <c r="B22" s="120" t="s">
        <v>111</v>
      </c>
    </row>
    <row r="23" spans="1:4" ht="14.25" customHeight="1" thickBot="1" x14ac:dyDescent="0.25">
      <c r="A23" s="121" t="s">
        <v>112</v>
      </c>
      <c r="B23" s="122" t="s">
        <v>113</v>
      </c>
    </row>
    <row r="24" spans="1:4" ht="14.25" customHeight="1" thickBot="1" x14ac:dyDescent="0.25">
      <c r="A24" s="116" t="s">
        <v>114</v>
      </c>
      <c r="B24" s="117" t="s">
        <v>115</v>
      </c>
    </row>
    <row r="25" spans="1:4" ht="14.25" customHeight="1" thickBot="1" x14ac:dyDescent="0.25">
      <c r="A25" s="116" t="s">
        <v>116</v>
      </c>
      <c r="B25" s="117" t="s">
        <v>117</v>
      </c>
    </row>
    <row r="26" spans="1:4" ht="14.25" customHeight="1" x14ac:dyDescent="0.2">
      <c r="A26" s="112"/>
    </row>
    <row r="27" spans="1:4" ht="14.25" customHeight="1" x14ac:dyDescent="0.2">
      <c r="A27" s="112"/>
    </row>
    <row r="28" spans="1:4" ht="18" customHeight="1" x14ac:dyDescent="0.25">
      <c r="A28" s="113" t="s">
        <v>118</v>
      </c>
    </row>
    <row r="29" spans="1:4" ht="15.75" customHeight="1" thickBot="1" x14ac:dyDescent="0.25">
      <c r="A29" s="112"/>
    </row>
    <row r="30" spans="1:4" ht="14.25" customHeight="1" thickBot="1" x14ac:dyDescent="0.25">
      <c r="A30" s="114" t="s">
        <v>60</v>
      </c>
      <c r="B30" s="115" t="s">
        <v>88</v>
      </c>
    </row>
    <row r="31" spans="1:4" ht="14.25" customHeight="1" thickBot="1" x14ac:dyDescent="0.25">
      <c r="A31" s="116" t="s">
        <v>119</v>
      </c>
      <c r="B31" s="117" t="s">
        <v>120</v>
      </c>
      <c r="C31" s="112"/>
      <c r="D31" s="123"/>
    </row>
    <row r="32" spans="1:4" ht="14.25" customHeight="1" thickBot="1" x14ac:dyDescent="0.25">
      <c r="A32" s="116" t="s">
        <v>121</v>
      </c>
      <c r="B32" s="117" t="s">
        <v>122</v>
      </c>
      <c r="C32" s="112"/>
      <c r="D32" s="123"/>
    </row>
    <row r="33" spans="1:5" ht="14.25" customHeight="1" thickBot="1" x14ac:dyDescent="0.25">
      <c r="A33" s="116" t="s">
        <v>123</v>
      </c>
      <c r="B33" s="117" t="s">
        <v>124</v>
      </c>
      <c r="C33" s="112"/>
      <c r="D33" s="123"/>
    </row>
    <row r="34" spans="1:5" ht="14.25" customHeight="1" thickBot="1" x14ac:dyDescent="0.25">
      <c r="A34" s="116" t="s">
        <v>125</v>
      </c>
      <c r="B34" s="117" t="s">
        <v>126</v>
      </c>
      <c r="C34" s="112"/>
      <c r="D34" s="123"/>
    </row>
    <row r="35" spans="1:5" ht="14.25" customHeight="1" x14ac:dyDescent="0.2">
      <c r="A35" s="112"/>
      <c r="C35" s="112"/>
      <c r="D35" s="123"/>
    </row>
    <row r="36" spans="1:5" ht="14.25" customHeight="1" x14ac:dyDescent="0.2">
      <c r="A36" s="112"/>
      <c r="C36" s="112"/>
      <c r="D36" s="123"/>
    </row>
    <row r="37" spans="1:5" ht="18" customHeight="1" x14ac:dyDescent="0.25">
      <c r="A37" s="113" t="s">
        <v>127</v>
      </c>
      <c r="C37" s="112"/>
      <c r="D37" s="123"/>
    </row>
    <row r="38" spans="1:5" ht="15.75" customHeight="1" thickBot="1" x14ac:dyDescent="0.3">
      <c r="A38" s="113"/>
      <c r="C38" s="112"/>
      <c r="D38" s="123"/>
    </row>
    <row r="39" spans="1:5" ht="14.25" customHeight="1" thickBot="1" x14ac:dyDescent="0.25">
      <c r="A39" s="114" t="s">
        <v>60</v>
      </c>
      <c r="B39" s="115" t="s">
        <v>88</v>
      </c>
      <c r="C39" s="112"/>
      <c r="D39" s="123"/>
    </row>
    <row r="40" spans="1:5" ht="14.25" customHeight="1" thickBot="1" x14ac:dyDescent="0.25">
      <c r="A40" s="116" t="s">
        <v>128</v>
      </c>
      <c r="B40" s="117" t="s">
        <v>129</v>
      </c>
      <c r="C40" s="112"/>
      <c r="D40" s="123"/>
    </row>
    <row r="41" spans="1:5" ht="14.25" customHeight="1" thickBot="1" x14ac:dyDescent="0.25">
      <c r="A41" s="116" t="s">
        <v>130</v>
      </c>
      <c r="B41" s="117" t="s">
        <v>131</v>
      </c>
      <c r="C41" s="112"/>
      <c r="D41" s="123"/>
    </row>
    <row r="42" spans="1:5" ht="14.25" customHeight="1" thickBot="1" x14ac:dyDescent="0.25">
      <c r="A42" s="116" t="s">
        <v>132</v>
      </c>
      <c r="B42" s="117" t="s">
        <v>133</v>
      </c>
      <c r="C42" s="112"/>
      <c r="D42" s="112"/>
    </row>
    <row r="43" spans="1:5" ht="14.25" customHeight="1" x14ac:dyDescent="0.2">
      <c r="A43" s="112"/>
      <c r="D43" s="112"/>
    </row>
    <row r="44" spans="1:5" ht="14.25" customHeight="1" x14ac:dyDescent="0.2">
      <c r="A44" s="112"/>
      <c r="C44" s="124"/>
      <c r="D44" s="112"/>
      <c r="E44" s="124"/>
    </row>
    <row r="45" spans="1:5" ht="18" customHeight="1" x14ac:dyDescent="0.25">
      <c r="A45" s="113" t="s">
        <v>134</v>
      </c>
    </row>
    <row r="46" spans="1:5" ht="15.75" thickBot="1" x14ac:dyDescent="0.3">
      <c r="A46" s="113"/>
    </row>
    <row r="47" spans="1:5" ht="14.25" customHeight="1" thickBot="1" x14ac:dyDescent="0.25">
      <c r="A47" s="114" t="s">
        <v>60</v>
      </c>
      <c r="B47" s="115" t="s">
        <v>88</v>
      </c>
    </row>
    <row r="48" spans="1:5" ht="14.25" customHeight="1" thickBot="1" x14ac:dyDescent="0.25">
      <c r="A48" s="116" t="s">
        <v>135</v>
      </c>
      <c r="B48" s="117" t="s">
        <v>136</v>
      </c>
    </row>
    <row r="49" spans="1:2" ht="14.25" customHeight="1" thickBot="1" x14ac:dyDescent="0.25">
      <c r="A49" s="116" t="s">
        <v>137</v>
      </c>
      <c r="B49" s="117" t="s">
        <v>138</v>
      </c>
    </row>
  </sheetData>
  <sheetProtection sheet="1" objects="1" scenarios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D17"/>
  <sheetViews>
    <sheetView workbookViewId="0">
      <selection activeCell="C12" sqref="C12"/>
    </sheetView>
  </sheetViews>
  <sheetFormatPr baseColWidth="10" defaultRowHeight="15.75" x14ac:dyDescent="0.25"/>
  <cols>
    <col min="3" max="3" width="20.6640625" customWidth="1"/>
  </cols>
  <sheetData>
    <row r="1" spans="1:4" ht="16.5" thickBot="1" x14ac:dyDescent="0.3">
      <c r="A1" s="75">
        <v>0</v>
      </c>
      <c r="B1" s="76" t="s">
        <v>60</v>
      </c>
      <c r="C1" s="76"/>
      <c r="D1" s="77" t="s">
        <v>61</v>
      </c>
    </row>
    <row r="2" spans="1:4" ht="16.5" thickBot="1" x14ac:dyDescent="0.3">
      <c r="A2" s="126">
        <v>45658</v>
      </c>
      <c r="B2" s="108" t="s">
        <v>62</v>
      </c>
      <c r="C2" s="78" t="s">
        <v>78</v>
      </c>
      <c r="D2" s="79">
        <v>2025</v>
      </c>
    </row>
    <row r="3" spans="1:4" x14ac:dyDescent="0.25">
      <c r="A3" s="126">
        <v>45726</v>
      </c>
      <c r="B3" s="108" t="s">
        <v>84</v>
      </c>
      <c r="C3" s="80" t="s">
        <v>63</v>
      </c>
      <c r="D3" s="76"/>
    </row>
    <row r="4" spans="1:4" x14ac:dyDescent="0.25">
      <c r="A4" s="126">
        <v>45728</v>
      </c>
      <c r="B4" s="108" t="s">
        <v>84</v>
      </c>
      <c r="C4" s="80" t="s">
        <v>64</v>
      </c>
      <c r="D4" s="76"/>
    </row>
    <row r="5" spans="1:4" x14ac:dyDescent="0.25">
      <c r="A5" s="126">
        <v>45765</v>
      </c>
      <c r="B5" s="108" t="s">
        <v>62</v>
      </c>
      <c r="C5" s="80" t="s">
        <v>65</v>
      </c>
      <c r="D5" s="76"/>
    </row>
    <row r="6" spans="1:4" x14ac:dyDescent="0.25">
      <c r="A6" s="126">
        <v>45768</v>
      </c>
      <c r="B6" s="108" t="s">
        <v>62</v>
      </c>
      <c r="C6" s="80" t="s">
        <v>66</v>
      </c>
      <c r="D6" s="76"/>
    </row>
    <row r="7" spans="1:4" x14ac:dyDescent="0.25">
      <c r="A7" s="126">
        <v>45778</v>
      </c>
      <c r="B7" s="108" t="s">
        <v>62</v>
      </c>
      <c r="C7" s="80" t="s">
        <v>75</v>
      </c>
      <c r="D7" s="76"/>
    </row>
    <row r="8" spans="1:4" x14ac:dyDescent="0.25">
      <c r="A8" s="126">
        <v>45806</v>
      </c>
      <c r="B8" s="108" t="s">
        <v>62</v>
      </c>
      <c r="C8" s="80" t="s">
        <v>67</v>
      </c>
      <c r="D8" s="76"/>
    </row>
    <row r="9" spans="1:4" x14ac:dyDescent="0.25">
      <c r="A9" s="126"/>
      <c r="B9" s="108" t="s">
        <v>62</v>
      </c>
      <c r="C9" s="80" t="s">
        <v>69</v>
      </c>
      <c r="D9" s="76"/>
    </row>
    <row r="10" spans="1:4" x14ac:dyDescent="0.25">
      <c r="A10" s="126">
        <v>45817</v>
      </c>
      <c r="B10" s="108" t="s">
        <v>62</v>
      </c>
      <c r="C10" s="80" t="s">
        <v>68</v>
      </c>
      <c r="D10" s="76"/>
    </row>
    <row r="11" spans="1:4" x14ac:dyDescent="0.25">
      <c r="A11" s="126">
        <v>45870</v>
      </c>
      <c r="B11" s="108" t="s">
        <v>62</v>
      </c>
      <c r="C11" s="80" t="s">
        <v>139</v>
      </c>
      <c r="D11" s="76"/>
    </row>
    <row r="12" spans="1:4" x14ac:dyDescent="0.25">
      <c r="A12" s="126">
        <v>46015</v>
      </c>
      <c r="B12" s="108" t="s">
        <v>84</v>
      </c>
      <c r="C12" s="80" t="s">
        <v>80</v>
      </c>
      <c r="D12" s="76"/>
    </row>
    <row r="13" spans="1:4" x14ac:dyDescent="0.25">
      <c r="A13" s="126">
        <v>46016</v>
      </c>
      <c r="B13" s="108" t="s">
        <v>62</v>
      </c>
      <c r="C13" s="80" t="s">
        <v>77</v>
      </c>
      <c r="D13" s="76"/>
    </row>
    <row r="14" spans="1:4" x14ac:dyDescent="0.25">
      <c r="A14" s="126">
        <v>46017</v>
      </c>
      <c r="B14" s="108" t="s">
        <v>62</v>
      </c>
      <c r="C14" s="80" t="s">
        <v>140</v>
      </c>
      <c r="D14" s="76"/>
    </row>
    <row r="15" spans="1:4" ht="16.5" thickBot="1" x14ac:dyDescent="0.3">
      <c r="A15" s="127">
        <v>46022</v>
      </c>
      <c r="B15" s="109" t="s">
        <v>84</v>
      </c>
      <c r="C15" s="81" t="s">
        <v>79</v>
      </c>
      <c r="D15" s="76"/>
    </row>
    <row r="16" spans="1:4" x14ac:dyDescent="0.25">
      <c r="A16" t="s">
        <v>76</v>
      </c>
      <c r="D16" s="76"/>
    </row>
    <row r="17" spans="4:4" x14ac:dyDescent="0.25">
      <c r="D17" s="76"/>
    </row>
  </sheetData>
  <sheetProtection sheet="1" objects="1" scenarios="1" selectLockedCells="1"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W109"/>
  <sheetViews>
    <sheetView zoomScale="80" zoomScaleNormal="80" workbookViewId="0">
      <selection activeCell="Q20" sqref="Q20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48</v>
      </c>
      <c r="B2" s="209"/>
      <c r="C2" s="209"/>
      <c r="D2" s="209"/>
      <c r="E2" s="209"/>
      <c r="F2" s="210"/>
      <c r="G2" s="214"/>
      <c r="H2" s="215"/>
      <c r="I2" s="215"/>
      <c r="J2" s="215"/>
      <c r="K2" s="216"/>
      <c r="L2" s="220" t="s">
        <v>2</v>
      </c>
      <c r="M2" s="221"/>
      <c r="N2" s="221"/>
      <c r="O2" s="221"/>
      <c r="P2" s="222"/>
      <c r="Q2" s="226" t="s">
        <v>3</v>
      </c>
      <c r="R2" s="227"/>
      <c r="S2" s="227"/>
      <c r="T2" s="227"/>
      <c r="U2" s="228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23"/>
      <c r="M3" s="224"/>
      <c r="N3" s="224"/>
      <c r="O3" s="224"/>
      <c r="P3" s="225"/>
      <c r="Q3" s="229"/>
      <c r="R3" s="230"/>
      <c r="S3" s="230"/>
      <c r="T3" s="230"/>
      <c r="U3" s="231"/>
      <c r="V3" s="12" t="s">
        <v>4</v>
      </c>
    </row>
    <row r="4" spans="1:23" ht="15.75" customHeight="1" x14ac:dyDescent="0.25">
      <c r="A4" s="252">
        <v>2017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253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254"/>
      <c r="B6" s="255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74">
        <v>1</v>
      </c>
      <c r="B7" s="27"/>
      <c r="C7" s="27"/>
      <c r="D7" s="27"/>
      <c r="E7" s="27"/>
      <c r="F7" s="27"/>
      <c r="G7" s="27"/>
      <c r="H7" s="27"/>
      <c r="I7" s="27"/>
      <c r="J7" s="27"/>
      <c r="K7" s="28" t="s">
        <v>19</v>
      </c>
      <c r="L7" s="29"/>
      <c r="M7" s="30"/>
      <c r="N7" s="30"/>
      <c r="O7" s="28" t="s">
        <v>19</v>
      </c>
      <c r="P7" s="246">
        <v>0</v>
      </c>
      <c r="Q7" s="31"/>
      <c r="R7" s="27"/>
      <c r="S7" s="27"/>
      <c r="T7" s="27"/>
      <c r="U7" s="248" t="s">
        <v>20</v>
      </c>
      <c r="V7" s="250"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34" t="s">
        <v>21</v>
      </c>
      <c r="L8" s="35"/>
      <c r="M8" s="30"/>
      <c r="N8" s="36"/>
      <c r="O8" s="34" t="s">
        <v>21</v>
      </c>
      <c r="P8" s="247"/>
      <c r="Q8" s="31"/>
      <c r="R8" s="27"/>
      <c r="S8" s="27"/>
      <c r="T8" s="27"/>
      <c r="U8" s="249"/>
      <c r="V8" s="251"/>
    </row>
    <row r="9" spans="1:23" x14ac:dyDescent="0.25">
      <c r="A9" s="57" t="str">
        <f>IF(W9="F","",TEXT(DATE($A$4,$A$7,B9),"TTT"))</f>
        <v>So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>I9-J9</f>
        <v>0</v>
      </c>
      <c r="L9" s="64">
        <f t="shared" ref="L9:L34" si="2">IF(Q9=100,8.4,E9+H9-K9)</f>
        <v>0</v>
      </c>
      <c r="M9" s="60">
        <f t="shared" ref="M9:M39" si="3">IF(OR(A9="So",A9="Sa",A9=""),0,IF(VLOOKUP(DATE($A$4,$A$7,B9),Steuertabelle,1)=DATE($A$4,$A$7,B9),IF(VLOOKUP(DATE($A$4,$A$7,B9),Steuertabelle,2)="gT",0,4.2*$E$44/100),8.4/100*$E$44))</f>
        <v>0</v>
      </c>
      <c r="N9" s="65" t="str">
        <f>IF(M9-L9&lt;0,L9-M9," ")</f>
        <v xml:space="preserve"> </v>
      </c>
      <c r="O9" s="66">
        <f>IF(M9-L9&gt;0,M9-L9,0)</f>
        <v>0</v>
      </c>
      <c r="P9" s="64">
        <f>SUM(P7,SUM(N9,-O9))</f>
        <v>0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4">IF(W10="F","",TEXT(DATE($A$4,$A$7,B10),"TTT"))</f>
        <v>Mo</v>
      </c>
      <c r="B10" s="58">
        <v>2</v>
      </c>
      <c r="C10" s="59"/>
      <c r="D10" s="59"/>
      <c r="E10" s="60">
        <f t="shared" ref="E10:E39" si="5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ref="K10:K34" si="6">J10-I10</f>
        <v>0</v>
      </c>
      <c r="L10" s="64">
        <f>IF(Q10=100,8.4,E10+H10-K10)</f>
        <v>0</v>
      </c>
      <c r="M10" s="60" t="e">
        <f t="shared" si="3"/>
        <v>#N/A</v>
      </c>
      <c r="N10" s="65" t="e">
        <f t="shared" ref="N10:N39" si="7">IF(M10-L10&lt;0,L10-M10,"")</f>
        <v>#N/A</v>
      </c>
      <c r="O10" s="66" t="e">
        <f t="shared" ref="O10:O39" si="8">IF(M10-L10&gt;0,M10-L10,0)</f>
        <v>#N/A</v>
      </c>
      <c r="P10" s="64" t="e">
        <f>SUM(P9,SUM(N10,-O10))</f>
        <v>#N/A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4"/>
        <v>Di</v>
      </c>
      <c r="B11" s="58">
        <v>3</v>
      </c>
      <c r="C11" s="59"/>
      <c r="D11" s="59"/>
      <c r="E11" s="60">
        <f t="shared" si="5"/>
        <v>0</v>
      </c>
      <c r="F11" s="61"/>
      <c r="G11" s="61"/>
      <c r="H11" s="60">
        <f t="shared" si="1"/>
        <v>0</v>
      </c>
      <c r="I11" s="62"/>
      <c r="J11" s="62"/>
      <c r="K11" s="63">
        <f t="shared" si="6"/>
        <v>0</v>
      </c>
      <c r="L11" s="64">
        <f t="shared" si="2"/>
        <v>0</v>
      </c>
      <c r="M11" s="60" t="e">
        <f t="shared" si="3"/>
        <v>#N/A</v>
      </c>
      <c r="N11" s="65" t="e">
        <f t="shared" si="7"/>
        <v>#N/A</v>
      </c>
      <c r="O11" s="66" t="e">
        <f t="shared" si="8"/>
        <v>#N/A</v>
      </c>
      <c r="P11" s="64" t="e">
        <f t="shared" ref="P11:P39" si="10">SUM(P10,SUM(N11,-O11))</f>
        <v>#N/A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4"/>
        <v>Mi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2"/>
        <v>0</v>
      </c>
      <c r="M12" s="60" t="e">
        <f t="shared" si="3"/>
        <v>#N/A</v>
      </c>
      <c r="N12" s="65" t="e">
        <f t="shared" si="7"/>
        <v>#N/A</v>
      </c>
      <c r="O12" s="66" t="e">
        <f t="shared" si="8"/>
        <v>#N/A</v>
      </c>
      <c r="P12" s="64" t="e">
        <f t="shared" si="10"/>
        <v>#N/A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4"/>
        <v>Do</v>
      </c>
      <c r="B13" s="58">
        <v>5</v>
      </c>
      <c r="C13" s="59"/>
      <c r="D13" s="59"/>
      <c r="E13" s="60">
        <f t="shared" si="5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2"/>
        <v>0</v>
      </c>
      <c r="M13" s="60" t="e">
        <f t="shared" si="3"/>
        <v>#N/A</v>
      </c>
      <c r="N13" s="65" t="e">
        <f>IF(M13-L13&lt;0,L13-M13,"")</f>
        <v>#N/A</v>
      </c>
      <c r="O13" s="66" t="e">
        <f t="shared" si="8"/>
        <v>#N/A</v>
      </c>
      <c r="P13" s="64" t="e">
        <f t="shared" si="10"/>
        <v>#N/A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4"/>
        <v>Fr</v>
      </c>
      <c r="B14" s="58">
        <v>6</v>
      </c>
      <c r="C14" s="59"/>
      <c r="D14" s="59"/>
      <c r="E14" s="60">
        <f t="shared" si="5"/>
        <v>0</v>
      </c>
      <c r="F14" s="61"/>
      <c r="G14" s="61"/>
      <c r="H14" s="60">
        <f t="shared" si="1"/>
        <v>0</v>
      </c>
      <c r="I14" s="62"/>
      <c r="J14" s="62"/>
      <c r="K14" s="63">
        <f t="shared" si="6"/>
        <v>0</v>
      </c>
      <c r="L14" s="64">
        <f t="shared" si="2"/>
        <v>0</v>
      </c>
      <c r="M14" s="60" t="e">
        <f t="shared" si="3"/>
        <v>#N/A</v>
      </c>
      <c r="N14" s="65" t="e">
        <f t="shared" si="7"/>
        <v>#N/A</v>
      </c>
      <c r="O14" s="66" t="e">
        <f t="shared" si="8"/>
        <v>#N/A</v>
      </c>
      <c r="P14" s="64" t="e">
        <f t="shared" si="10"/>
        <v>#N/A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4"/>
        <v>Sa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6"/>
        <v>0</v>
      </c>
      <c r="L15" s="64">
        <f t="shared" si="2"/>
        <v>0</v>
      </c>
      <c r="M15" s="60">
        <f t="shared" si="3"/>
        <v>0</v>
      </c>
      <c r="N15" s="65" t="str">
        <f>IF(M15-L15&lt;0,L15-M15,"")</f>
        <v/>
      </c>
      <c r="O15" s="66">
        <f t="shared" si="8"/>
        <v>0</v>
      </c>
      <c r="P15" s="64" t="e">
        <f t="shared" si="10"/>
        <v>#N/A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4"/>
        <v>So</v>
      </c>
      <c r="B16" s="58">
        <v>8</v>
      </c>
      <c r="C16" s="59"/>
      <c r="D16" s="59"/>
      <c r="E16" s="60">
        <f t="shared" si="5"/>
        <v>0</v>
      </c>
      <c r="F16" s="61"/>
      <c r="G16" s="61"/>
      <c r="H16" s="60">
        <f t="shared" si="1"/>
        <v>0</v>
      </c>
      <c r="I16" s="62"/>
      <c r="J16" s="62"/>
      <c r="K16" s="63">
        <f t="shared" si="6"/>
        <v>0</v>
      </c>
      <c r="L16" s="64">
        <f t="shared" si="2"/>
        <v>0</v>
      </c>
      <c r="M16" s="60">
        <f t="shared" si="3"/>
        <v>0</v>
      </c>
      <c r="N16" s="65" t="str">
        <f t="shared" si="7"/>
        <v/>
      </c>
      <c r="O16" s="66">
        <f t="shared" si="8"/>
        <v>0</v>
      </c>
      <c r="P16" s="64" t="e">
        <f t="shared" si="10"/>
        <v>#N/A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4"/>
        <v>Mo</v>
      </c>
      <c r="B17" s="58">
        <v>9</v>
      </c>
      <c r="C17" s="59"/>
      <c r="D17" s="59"/>
      <c r="E17" s="60">
        <f t="shared" si="5"/>
        <v>0</v>
      </c>
      <c r="F17" s="61"/>
      <c r="G17" s="61"/>
      <c r="H17" s="60">
        <f t="shared" si="1"/>
        <v>0</v>
      </c>
      <c r="I17" s="62"/>
      <c r="J17" s="62"/>
      <c r="K17" s="63">
        <f t="shared" si="6"/>
        <v>0</v>
      </c>
      <c r="L17" s="64">
        <f t="shared" si="2"/>
        <v>0</v>
      </c>
      <c r="M17" s="60" t="e">
        <f t="shared" si="3"/>
        <v>#N/A</v>
      </c>
      <c r="N17" s="65" t="e">
        <f t="shared" si="7"/>
        <v>#N/A</v>
      </c>
      <c r="O17" s="66" t="e">
        <f t="shared" si="8"/>
        <v>#N/A</v>
      </c>
      <c r="P17" s="64" t="e">
        <f t="shared" si="10"/>
        <v>#N/A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4"/>
        <v>Di</v>
      </c>
      <c r="B18" s="58">
        <v>10</v>
      </c>
      <c r="C18" s="59"/>
      <c r="D18" s="59"/>
      <c r="E18" s="60">
        <f t="shared" si="5"/>
        <v>0</v>
      </c>
      <c r="F18" s="61"/>
      <c r="G18" s="61"/>
      <c r="H18" s="60">
        <f t="shared" si="1"/>
        <v>0</v>
      </c>
      <c r="I18" s="62"/>
      <c r="J18" s="62"/>
      <c r="K18" s="63">
        <f t="shared" si="6"/>
        <v>0</v>
      </c>
      <c r="L18" s="64">
        <f t="shared" si="2"/>
        <v>0</v>
      </c>
      <c r="M18" s="60" t="e">
        <f t="shared" si="3"/>
        <v>#N/A</v>
      </c>
      <c r="N18" s="65" t="e">
        <f t="shared" si="7"/>
        <v>#N/A</v>
      </c>
      <c r="O18" s="66" t="e">
        <f t="shared" si="8"/>
        <v>#N/A</v>
      </c>
      <c r="P18" s="64" t="e">
        <f t="shared" si="10"/>
        <v>#N/A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4"/>
        <v>Mi</v>
      </c>
      <c r="B19" s="58">
        <v>11</v>
      </c>
      <c r="C19" s="59"/>
      <c r="D19" s="59"/>
      <c r="E19" s="60">
        <f t="shared" si="5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2"/>
        <v>0</v>
      </c>
      <c r="M19" s="60" t="e">
        <f t="shared" si="3"/>
        <v>#N/A</v>
      </c>
      <c r="N19" s="65" t="e">
        <f t="shared" si="7"/>
        <v>#N/A</v>
      </c>
      <c r="O19" s="66" t="e">
        <f t="shared" si="8"/>
        <v>#N/A</v>
      </c>
      <c r="P19" s="64" t="e">
        <f t="shared" si="10"/>
        <v>#N/A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4"/>
        <v>Do</v>
      </c>
      <c r="B20" s="58">
        <v>12</v>
      </c>
      <c r="C20" s="59"/>
      <c r="D20" s="59"/>
      <c r="E20" s="60">
        <f t="shared" si="5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60" t="e">
        <f t="shared" si="3"/>
        <v>#N/A</v>
      </c>
      <c r="N20" s="65" t="e">
        <f t="shared" si="7"/>
        <v>#N/A</v>
      </c>
      <c r="O20" s="66" t="e">
        <f t="shared" si="8"/>
        <v>#N/A</v>
      </c>
      <c r="P20" s="64" t="e">
        <f t="shared" si="10"/>
        <v>#N/A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4"/>
        <v>Fr</v>
      </c>
      <c r="B21" s="58">
        <v>13</v>
      </c>
      <c r="C21" s="59"/>
      <c r="D21" s="59"/>
      <c r="E21" s="60">
        <f t="shared" si="5"/>
        <v>0</v>
      </c>
      <c r="F21" s="61"/>
      <c r="G21" s="61"/>
      <c r="H21" s="60">
        <f t="shared" si="1"/>
        <v>0</v>
      </c>
      <c r="I21" s="62"/>
      <c r="J21" s="62"/>
      <c r="K21" s="63">
        <f t="shared" si="6"/>
        <v>0</v>
      </c>
      <c r="L21" s="64">
        <f t="shared" si="2"/>
        <v>0</v>
      </c>
      <c r="M21" s="60" t="e">
        <f t="shared" si="3"/>
        <v>#N/A</v>
      </c>
      <c r="N21" s="65" t="e">
        <f t="shared" si="7"/>
        <v>#N/A</v>
      </c>
      <c r="O21" s="66" t="e">
        <f t="shared" si="8"/>
        <v>#N/A</v>
      </c>
      <c r="P21" s="64" t="e">
        <f t="shared" si="10"/>
        <v>#N/A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4"/>
        <v>Sa</v>
      </c>
      <c r="B22" s="58">
        <v>14</v>
      </c>
      <c r="C22" s="59"/>
      <c r="D22" s="59"/>
      <c r="E22" s="60">
        <f t="shared" si="5"/>
        <v>0</v>
      </c>
      <c r="F22" s="61"/>
      <c r="G22" s="61"/>
      <c r="H22" s="60">
        <f t="shared" si="1"/>
        <v>0</v>
      </c>
      <c r="I22" s="62"/>
      <c r="J22" s="62"/>
      <c r="K22" s="63">
        <f t="shared" si="6"/>
        <v>0</v>
      </c>
      <c r="L22" s="64">
        <f t="shared" si="2"/>
        <v>0</v>
      </c>
      <c r="M22" s="60">
        <f t="shared" si="3"/>
        <v>0</v>
      </c>
      <c r="N22" s="65" t="str">
        <f t="shared" si="7"/>
        <v/>
      </c>
      <c r="O22" s="66">
        <f t="shared" si="8"/>
        <v>0</v>
      </c>
      <c r="P22" s="64" t="e">
        <f t="shared" si="10"/>
        <v>#N/A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4"/>
        <v>So</v>
      </c>
      <c r="B23" s="58">
        <v>15</v>
      </c>
      <c r="C23" s="59"/>
      <c r="D23" s="59"/>
      <c r="E23" s="60">
        <f t="shared" si="5"/>
        <v>0</v>
      </c>
      <c r="F23" s="61"/>
      <c r="G23" s="61"/>
      <c r="H23" s="60">
        <f t="shared" si="1"/>
        <v>0</v>
      </c>
      <c r="I23" s="62"/>
      <c r="J23" s="62"/>
      <c r="K23" s="63">
        <f t="shared" si="6"/>
        <v>0</v>
      </c>
      <c r="L23" s="64">
        <f t="shared" si="2"/>
        <v>0</v>
      </c>
      <c r="M23" s="60">
        <f t="shared" si="3"/>
        <v>0</v>
      </c>
      <c r="N23" s="65" t="str">
        <f t="shared" si="7"/>
        <v/>
      </c>
      <c r="O23" s="66">
        <f t="shared" si="8"/>
        <v>0</v>
      </c>
      <c r="P23" s="64" t="e">
        <f t="shared" si="10"/>
        <v>#N/A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4"/>
        <v>Mo</v>
      </c>
      <c r="B24" s="58">
        <v>16</v>
      </c>
      <c r="C24" s="59"/>
      <c r="D24" s="59"/>
      <c r="E24" s="60">
        <f t="shared" si="5"/>
        <v>0</v>
      </c>
      <c r="F24" s="61"/>
      <c r="G24" s="61"/>
      <c r="H24" s="60">
        <f t="shared" si="1"/>
        <v>0</v>
      </c>
      <c r="I24" s="62"/>
      <c r="J24" s="62"/>
      <c r="K24" s="63">
        <f t="shared" si="6"/>
        <v>0</v>
      </c>
      <c r="L24" s="64">
        <f t="shared" si="2"/>
        <v>0</v>
      </c>
      <c r="M24" s="60" t="e">
        <f t="shared" si="3"/>
        <v>#N/A</v>
      </c>
      <c r="N24" s="65" t="e">
        <f t="shared" si="7"/>
        <v>#N/A</v>
      </c>
      <c r="O24" s="66" t="e">
        <f t="shared" si="8"/>
        <v>#N/A</v>
      </c>
      <c r="P24" s="64" t="e">
        <f t="shared" si="10"/>
        <v>#N/A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4"/>
        <v>Di</v>
      </c>
      <c r="B25" s="58">
        <v>17</v>
      </c>
      <c r="C25" s="59"/>
      <c r="D25" s="59"/>
      <c r="E25" s="60">
        <f t="shared" si="5"/>
        <v>0</v>
      </c>
      <c r="F25" s="61"/>
      <c r="G25" s="61"/>
      <c r="H25" s="60">
        <f t="shared" si="1"/>
        <v>0</v>
      </c>
      <c r="I25" s="62"/>
      <c r="J25" s="62"/>
      <c r="K25" s="63">
        <f t="shared" si="6"/>
        <v>0</v>
      </c>
      <c r="L25" s="64">
        <f t="shared" si="2"/>
        <v>0</v>
      </c>
      <c r="M25" s="60" t="e">
        <f t="shared" si="3"/>
        <v>#N/A</v>
      </c>
      <c r="N25" s="65" t="e">
        <f t="shared" si="7"/>
        <v>#N/A</v>
      </c>
      <c r="O25" s="66" t="e">
        <f t="shared" si="8"/>
        <v>#N/A</v>
      </c>
      <c r="P25" s="64" t="e">
        <f t="shared" si="10"/>
        <v>#N/A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4"/>
        <v>Mi</v>
      </c>
      <c r="B26" s="58">
        <v>18</v>
      </c>
      <c r="C26" s="59"/>
      <c r="D26" s="59"/>
      <c r="E26" s="60">
        <f t="shared" si="5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2"/>
        <v>0</v>
      </c>
      <c r="M26" s="60" t="e">
        <f t="shared" si="3"/>
        <v>#N/A</v>
      </c>
      <c r="N26" s="65" t="e">
        <f t="shared" si="7"/>
        <v>#N/A</v>
      </c>
      <c r="O26" s="66" t="e">
        <f t="shared" si="8"/>
        <v>#N/A</v>
      </c>
      <c r="P26" s="64" t="e">
        <f t="shared" si="10"/>
        <v>#N/A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4"/>
        <v>Do</v>
      </c>
      <c r="B27" s="58">
        <v>19</v>
      </c>
      <c r="C27" s="59"/>
      <c r="D27" s="59"/>
      <c r="E27" s="60">
        <f t="shared" si="5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2"/>
        <v>0</v>
      </c>
      <c r="M27" s="60" t="e">
        <f t="shared" si="3"/>
        <v>#N/A</v>
      </c>
      <c r="N27" s="65" t="e">
        <f t="shared" si="7"/>
        <v>#N/A</v>
      </c>
      <c r="O27" s="66" t="e">
        <f t="shared" si="8"/>
        <v>#N/A</v>
      </c>
      <c r="P27" s="64" t="e">
        <f t="shared" si="10"/>
        <v>#N/A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4"/>
        <v>Fr</v>
      </c>
      <c r="B28" s="58">
        <v>20</v>
      </c>
      <c r="C28" s="59"/>
      <c r="D28" s="59"/>
      <c r="E28" s="60">
        <f t="shared" si="5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2"/>
        <v>0</v>
      </c>
      <c r="M28" s="60" t="e">
        <f t="shared" si="3"/>
        <v>#N/A</v>
      </c>
      <c r="N28" s="65" t="e">
        <f t="shared" si="7"/>
        <v>#N/A</v>
      </c>
      <c r="O28" s="66" t="e">
        <f t="shared" si="8"/>
        <v>#N/A</v>
      </c>
      <c r="P28" s="64" t="e">
        <f t="shared" si="10"/>
        <v>#N/A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4"/>
        <v>Sa</v>
      </c>
      <c r="B29" s="58">
        <v>21</v>
      </c>
      <c r="C29" s="59"/>
      <c r="D29" s="59"/>
      <c r="E29" s="60">
        <f t="shared" si="5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2"/>
        <v>0</v>
      </c>
      <c r="M29" s="60">
        <f t="shared" si="3"/>
        <v>0</v>
      </c>
      <c r="N29" s="65" t="str">
        <f t="shared" si="7"/>
        <v/>
      </c>
      <c r="O29" s="66">
        <f t="shared" si="8"/>
        <v>0</v>
      </c>
      <c r="P29" s="64" t="e">
        <f t="shared" si="10"/>
        <v>#N/A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4"/>
        <v>So</v>
      </c>
      <c r="B30" s="58">
        <v>22</v>
      </c>
      <c r="C30" s="59"/>
      <c r="D30" s="59"/>
      <c r="E30" s="60">
        <f t="shared" si="5"/>
        <v>0</v>
      </c>
      <c r="F30" s="61"/>
      <c r="G30" s="61"/>
      <c r="H30" s="60">
        <f t="shared" si="1"/>
        <v>0</v>
      </c>
      <c r="I30" s="62"/>
      <c r="J30" s="62"/>
      <c r="K30" s="63">
        <f t="shared" si="6"/>
        <v>0</v>
      </c>
      <c r="L30" s="64">
        <f t="shared" si="2"/>
        <v>0</v>
      </c>
      <c r="M30" s="60">
        <f t="shared" si="3"/>
        <v>0</v>
      </c>
      <c r="N30" s="65" t="str">
        <f t="shared" si="7"/>
        <v/>
      </c>
      <c r="O30" s="66">
        <f t="shared" si="8"/>
        <v>0</v>
      </c>
      <c r="P30" s="64" t="e">
        <f t="shared" si="10"/>
        <v>#N/A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4"/>
        <v>Mo</v>
      </c>
      <c r="B31" s="58">
        <v>23</v>
      </c>
      <c r="C31" s="59"/>
      <c r="D31" s="59"/>
      <c r="E31" s="60">
        <f t="shared" si="5"/>
        <v>0</v>
      </c>
      <c r="F31" s="61"/>
      <c r="G31" s="61"/>
      <c r="H31" s="60">
        <f t="shared" si="1"/>
        <v>0</v>
      </c>
      <c r="I31" s="62"/>
      <c r="J31" s="62"/>
      <c r="K31" s="63">
        <f t="shared" si="6"/>
        <v>0</v>
      </c>
      <c r="L31" s="64">
        <f t="shared" si="2"/>
        <v>0</v>
      </c>
      <c r="M31" s="60" t="e">
        <f t="shared" si="3"/>
        <v>#N/A</v>
      </c>
      <c r="N31" s="65" t="e">
        <f t="shared" si="7"/>
        <v>#N/A</v>
      </c>
      <c r="O31" s="66" t="e">
        <f t="shared" si="8"/>
        <v>#N/A</v>
      </c>
      <c r="P31" s="64" t="e">
        <f t="shared" si="10"/>
        <v>#N/A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4"/>
        <v>Di</v>
      </c>
      <c r="B32" s="58">
        <v>24</v>
      </c>
      <c r="C32" s="59"/>
      <c r="D32" s="59"/>
      <c r="E32" s="60">
        <f t="shared" si="5"/>
        <v>0</v>
      </c>
      <c r="F32" s="61"/>
      <c r="G32" s="61"/>
      <c r="H32" s="60">
        <f t="shared" si="1"/>
        <v>0</v>
      </c>
      <c r="I32" s="62"/>
      <c r="J32" s="62"/>
      <c r="K32" s="63">
        <f t="shared" si="6"/>
        <v>0</v>
      </c>
      <c r="L32" s="64">
        <f t="shared" si="2"/>
        <v>0</v>
      </c>
      <c r="M32" s="60" t="e">
        <f t="shared" si="3"/>
        <v>#N/A</v>
      </c>
      <c r="N32" s="65" t="e">
        <f t="shared" si="7"/>
        <v>#N/A</v>
      </c>
      <c r="O32" s="66" t="e">
        <f t="shared" si="8"/>
        <v>#N/A</v>
      </c>
      <c r="P32" s="64" t="e">
        <f t="shared" si="10"/>
        <v>#N/A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4"/>
        <v>Mi</v>
      </c>
      <c r="B33" s="58">
        <v>25</v>
      </c>
      <c r="C33" s="59"/>
      <c r="D33" s="59"/>
      <c r="E33" s="60">
        <f t="shared" si="5"/>
        <v>0</v>
      </c>
      <c r="F33" s="61"/>
      <c r="G33" s="61"/>
      <c r="H33" s="60">
        <f t="shared" si="1"/>
        <v>0</v>
      </c>
      <c r="I33" s="62"/>
      <c r="J33" s="62"/>
      <c r="K33" s="63">
        <f t="shared" si="6"/>
        <v>0</v>
      </c>
      <c r="L33" s="64">
        <f t="shared" si="2"/>
        <v>0</v>
      </c>
      <c r="M33" s="60" t="e">
        <f t="shared" si="3"/>
        <v>#N/A</v>
      </c>
      <c r="N33" s="65" t="e">
        <f t="shared" si="7"/>
        <v>#N/A</v>
      </c>
      <c r="O33" s="66" t="e">
        <f t="shared" si="8"/>
        <v>#N/A</v>
      </c>
      <c r="P33" s="64" t="e">
        <f t="shared" si="10"/>
        <v>#N/A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4"/>
        <v>Do</v>
      </c>
      <c r="B34" s="58">
        <v>26</v>
      </c>
      <c r="C34" s="59"/>
      <c r="D34" s="59"/>
      <c r="E34" s="60">
        <f t="shared" si="5"/>
        <v>0</v>
      </c>
      <c r="F34" s="61"/>
      <c r="G34" s="61"/>
      <c r="H34" s="60">
        <f t="shared" si="1"/>
        <v>0</v>
      </c>
      <c r="I34" s="62"/>
      <c r="J34" s="62"/>
      <c r="K34" s="63">
        <f t="shared" si="6"/>
        <v>0</v>
      </c>
      <c r="L34" s="64">
        <f t="shared" si="2"/>
        <v>0</v>
      </c>
      <c r="M34" s="60" t="e">
        <f t="shared" si="3"/>
        <v>#N/A</v>
      </c>
      <c r="N34" s="65" t="e">
        <f t="shared" si="7"/>
        <v>#N/A</v>
      </c>
      <c r="O34" s="66" t="e">
        <f t="shared" si="8"/>
        <v>#N/A</v>
      </c>
      <c r="P34" s="64" t="e">
        <f t="shared" si="10"/>
        <v>#N/A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4"/>
        <v>Fr</v>
      </c>
      <c r="B35" s="58">
        <v>27</v>
      </c>
      <c r="C35" s="59"/>
      <c r="D35" s="59"/>
      <c r="E35" s="60">
        <f t="shared" si="5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60" t="e">
        <f t="shared" si="3"/>
        <v>#N/A</v>
      </c>
      <c r="N35" s="65" t="e">
        <f t="shared" si="7"/>
        <v>#N/A</v>
      </c>
      <c r="O35" s="66" t="e">
        <f t="shared" si="8"/>
        <v>#N/A</v>
      </c>
      <c r="P35" s="64" t="e">
        <f t="shared" si="10"/>
        <v>#N/A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4"/>
        <v>Sa</v>
      </c>
      <c r="B36" s="58">
        <v>28</v>
      </c>
      <c r="C36" s="59"/>
      <c r="D36" s="59"/>
      <c r="E36" s="60">
        <f t="shared" si="5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60">
        <f t="shared" si="3"/>
        <v>0</v>
      </c>
      <c r="N36" s="65" t="str">
        <f t="shared" si="7"/>
        <v/>
      </c>
      <c r="O36" s="66">
        <f t="shared" si="8"/>
        <v>0</v>
      </c>
      <c r="P36" s="64" t="e">
        <f t="shared" si="10"/>
        <v>#N/A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4"/>
        <v>So</v>
      </c>
      <c r="B37" s="58">
        <v>29</v>
      </c>
      <c r="C37" s="59"/>
      <c r="D37" s="59"/>
      <c r="E37" s="60">
        <f t="shared" si="5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60">
        <f t="shared" si="3"/>
        <v>0</v>
      </c>
      <c r="N37" s="65" t="str">
        <f t="shared" si="7"/>
        <v/>
      </c>
      <c r="O37" s="66">
        <f t="shared" si="8"/>
        <v>0</v>
      </c>
      <c r="P37" s="64" t="e">
        <f t="shared" si="10"/>
        <v>#N/A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4"/>
        <v>Mo</v>
      </c>
      <c r="B38" s="58">
        <v>30</v>
      </c>
      <c r="C38" s="59"/>
      <c r="D38" s="59"/>
      <c r="E38" s="60">
        <f t="shared" si="5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60" t="e">
        <f t="shared" si="3"/>
        <v>#N/A</v>
      </c>
      <c r="N38" s="65" t="e">
        <f t="shared" si="7"/>
        <v>#N/A</v>
      </c>
      <c r="O38" s="66" t="e">
        <f t="shared" si="8"/>
        <v>#N/A</v>
      </c>
      <c r="P38" s="64" t="e">
        <f>SUM(P37,SUM(N38,-O38))</f>
        <v>#N/A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4"/>
        <v>Di</v>
      </c>
      <c r="B39" s="58">
        <v>31</v>
      </c>
      <c r="C39" s="59"/>
      <c r="D39" s="59"/>
      <c r="E39" s="60">
        <f t="shared" si="5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60" t="e">
        <f t="shared" si="3"/>
        <v>#N/A</v>
      </c>
      <c r="N39" s="65" t="e">
        <f t="shared" si="7"/>
        <v>#N/A</v>
      </c>
      <c r="O39" s="66" t="e">
        <f t="shared" si="8"/>
        <v>#N/A</v>
      </c>
      <c r="P39" s="64" t="e">
        <f t="shared" si="10"/>
        <v>#N/A</v>
      </c>
      <c r="Q39" s="67"/>
      <c r="R39" s="68"/>
      <c r="S39" s="68"/>
      <c r="T39" s="69"/>
      <c r="U39" s="59"/>
      <c r="V39" s="70"/>
      <c r="W39" s="3" t="str">
        <f t="shared" si="9"/>
        <v>OK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 t="e">
        <f>P39</f>
        <v>#N/A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 t="e">
        <f>SUM(M9:M39)*100/E44</f>
        <v>#N/A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242">
        <v>100</v>
      </c>
      <c r="F44" s="243"/>
      <c r="G44" s="139" t="e">
        <f>B43*E44/100</f>
        <v>#N/A</v>
      </c>
      <c r="H44" s="140"/>
      <c r="I44" s="143">
        <f>SUM(L9:L39)+(P7)</f>
        <v>0</v>
      </c>
      <c r="J44" s="144"/>
      <c r="K44" s="147" t="e">
        <f>P40</f>
        <v>#N/A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244"/>
      <c r="F45" s="245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5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P7:P8"/>
    <mergeCell ref="U7:U8"/>
    <mergeCell ref="V7:V8"/>
    <mergeCell ref="M40:N41"/>
    <mergeCell ref="O40:O41"/>
    <mergeCell ref="P40:P41"/>
    <mergeCell ref="U40:U41"/>
    <mergeCell ref="V40:V41"/>
    <mergeCell ref="P4:P5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4" priority="2">
      <formula>IF($M9=0,TRUE,FALSE)</formula>
    </cfRule>
  </conditionalFormatting>
  <conditionalFormatting sqref="P9:P39">
    <cfRule type="expression" dxfId="3" priority="5">
      <formula>IF($M9=0,TRUE,FALSE)</formula>
    </cfRule>
  </conditionalFormatting>
  <conditionalFormatting sqref="O9:O39">
    <cfRule type="expression" dxfId="2" priority="3">
      <formula>IF(AND($M9=0,$O9=0),TRUE,FALSE)</formula>
    </cfRule>
    <cfRule type="expression" dxfId="1" priority="6">
      <formula>IF($O9=0,TRUE,FALSE)</formula>
    </cfRule>
  </conditionalFormatting>
  <conditionalFormatting sqref="A9:V39">
    <cfRule type="expression" dxfId="0" priority="1">
      <formula>IF($W9="F",TRUE,FALSE)</formula>
    </cfRule>
  </conditionalFormatting>
  <pageMargins left="0.7" right="0.7" top="0.78740157499999996" bottom="0.78740157499999996" header="0.3" footer="0.3"/>
  <pageSetup paperSize="9" orientation="portrait" verticalDpi="0" r:id="rId1"/>
  <ignoredErrors>
    <ignoredError sqref="P9:P1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fitToPage="1"/>
  </sheetPr>
  <dimension ref="A1:K3"/>
  <sheetViews>
    <sheetView showGridLines="0" tabSelected="1" zoomScaleNormal="100" workbookViewId="0">
      <selection activeCell="A22" sqref="A22"/>
    </sheetView>
  </sheetViews>
  <sheetFormatPr baseColWidth="10" defaultColWidth="11.5546875" defaultRowHeight="14.25" x14ac:dyDescent="0.2"/>
  <cols>
    <col min="1" max="10" width="9.77734375" style="111" customWidth="1"/>
    <col min="11" max="16384" width="11.5546875" style="111"/>
  </cols>
  <sheetData>
    <row r="1" spans="1:11" ht="15.75" x14ac:dyDescent="0.25">
      <c r="A1" s="110" t="s">
        <v>85</v>
      </c>
    </row>
    <row r="3" spans="1:11" x14ac:dyDescent="0.2">
      <c r="A3" s="128" t="s">
        <v>141</v>
      </c>
      <c r="B3" s="128"/>
      <c r="C3" s="128"/>
      <c r="D3" s="128"/>
      <c r="E3" s="128"/>
      <c r="F3" s="128"/>
      <c r="G3" s="128"/>
      <c r="H3" s="128"/>
      <c r="I3" s="128"/>
      <c r="J3" s="128"/>
      <c r="K3" s="256"/>
    </row>
  </sheetData>
  <sheetProtection sheet="1" objects="1" scenarios="1"/>
  <mergeCells count="1">
    <mergeCell ref="A3:J3"/>
  </mergeCells>
  <hyperlinks>
    <hyperlink ref="A3" r:id="rId1" xr:uid="{B0B99C15-4462-4824-B47F-019FA980E548}"/>
  </hyperlinks>
  <pageMargins left="0.70866141732283472" right="0.70866141732283472" top="0.78740157480314965" bottom="0.78740157480314965" header="0.31496062992125984" footer="0.31496062992125984"/>
  <pageSetup paperSize="9" orientation="landscape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Y109"/>
  <sheetViews>
    <sheetView zoomScale="80" zoomScaleNormal="80" workbookViewId="0">
      <selection activeCell="D23" sqref="D23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5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5" ht="15.75" customHeight="1" x14ac:dyDescent="0.25">
      <c r="A2" s="208" t="s">
        <v>48</v>
      </c>
      <c r="B2" s="209"/>
      <c r="C2" s="209"/>
      <c r="D2" s="209"/>
      <c r="E2" s="209"/>
      <c r="F2" s="210"/>
      <c r="G2" s="214" t="s">
        <v>72</v>
      </c>
      <c r="H2" s="215"/>
      <c r="I2" s="215"/>
      <c r="J2" s="215"/>
      <c r="K2" s="216"/>
      <c r="L2" s="220" t="s">
        <v>73</v>
      </c>
      <c r="M2" s="221"/>
      <c r="N2" s="221"/>
      <c r="O2" s="221"/>
      <c r="P2" s="222"/>
      <c r="Q2" s="226" t="s">
        <v>74</v>
      </c>
      <c r="R2" s="227"/>
      <c r="S2" s="227"/>
      <c r="T2" s="227"/>
      <c r="U2" s="228"/>
      <c r="V2" s="15"/>
    </row>
    <row r="3" spans="1:25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23"/>
      <c r="M3" s="224"/>
      <c r="N3" s="224"/>
      <c r="O3" s="224"/>
      <c r="P3" s="225"/>
      <c r="Q3" s="229"/>
      <c r="R3" s="230"/>
      <c r="S3" s="230"/>
      <c r="T3" s="230"/>
      <c r="U3" s="231"/>
      <c r="V3" s="12" t="s">
        <v>4</v>
      </c>
    </row>
    <row r="4" spans="1:25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5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5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5" x14ac:dyDescent="0.25">
      <c r="A7" s="100">
        <v>1</v>
      </c>
      <c r="B7" s="27"/>
      <c r="C7" s="27"/>
      <c r="D7" s="27"/>
      <c r="E7" s="27"/>
      <c r="F7" s="27"/>
      <c r="G7" s="27"/>
      <c r="H7" s="27"/>
      <c r="I7" s="27"/>
      <c r="J7" s="27"/>
      <c r="K7" s="28"/>
      <c r="L7" s="46"/>
      <c r="M7" s="90"/>
      <c r="N7" s="162" t="s">
        <v>19</v>
      </c>
      <c r="O7" s="163"/>
      <c r="P7" s="88">
        <v>0</v>
      </c>
      <c r="Q7" s="31"/>
      <c r="R7" s="27"/>
      <c r="S7" s="27"/>
      <c r="T7" s="27"/>
      <c r="U7" s="91" t="s">
        <v>20</v>
      </c>
      <c r="V7" s="94">
        <v>0</v>
      </c>
    </row>
    <row r="8" spans="1:25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6"/>
      <c r="N8" s="164" t="s">
        <v>21</v>
      </c>
      <c r="O8" s="164"/>
      <c r="P8" s="87"/>
      <c r="Q8" s="31"/>
      <c r="R8" s="27"/>
      <c r="S8" s="27"/>
      <c r="T8" s="27"/>
      <c r="U8" s="93" t="s">
        <v>71</v>
      </c>
      <c r="V8" s="92">
        <v>25</v>
      </c>
    </row>
    <row r="9" spans="1:25" x14ac:dyDescent="0.25">
      <c r="A9" s="57" t="str">
        <f>IF(W9="F","",TEXT(DATE($A$4,$A$7,B9),"TTT"))</f>
        <v>Mi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 t="shared" ref="K9:K11" si="2">J9-I9</f>
        <v>0</v>
      </c>
      <c r="L9" s="64">
        <f>IF(Q9=100,8.4,E9+H9-K9)</f>
        <v>0</v>
      </c>
      <c r="M9" s="86">
        <f t="shared" ref="M9:M39" si="3">IF(OR(A9="So",A9="Sa",A9=""),0,IF(VLOOKUP(DATE($A$4,$A$7,B9),Steuertabelle,1)=DATE($A$4,$A$7,B9),IF(VLOOKUP(DATE($A$4,$A$7,B9),Steuertabelle,2)="gT",0,4.2*$E$44/100),8.4/100*$E$44))</f>
        <v>0</v>
      </c>
      <c r="N9" s="65" t="str">
        <f>IF(M9-L9&lt;0,L9-M9,"")</f>
        <v/>
      </c>
      <c r="O9" s="66">
        <f>IF(M9-L9&gt;0,M9-L9,0)</f>
        <v>0</v>
      </c>
      <c r="P9" s="64">
        <f>SUM(P7,SUM(N9,-O9))</f>
        <v>0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5" x14ac:dyDescent="0.25">
      <c r="A10" s="57" t="str">
        <f t="shared" ref="A10:A39" si="4">IF(W10="F","",TEXT(DATE($A$4,$A$7,B10),"TTT"))</f>
        <v>Do</v>
      </c>
      <c r="B10" s="58">
        <v>2</v>
      </c>
      <c r="C10" s="59"/>
      <c r="D10" s="59"/>
      <c r="E10" s="60">
        <f t="shared" ref="E10:E39" si="5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si="2"/>
        <v>0</v>
      </c>
      <c r="L10" s="64">
        <f>IF(Q10=100,8.4,E10+H10-K10)</f>
        <v>0</v>
      </c>
      <c r="M10" s="86">
        <f t="shared" si="3"/>
        <v>8.4</v>
      </c>
      <c r="N10" s="65" t="str">
        <f t="shared" ref="N10:N39" si="6">IF(M10-L10&lt;0,L10-M10,"")</f>
        <v/>
      </c>
      <c r="O10" s="66">
        <f t="shared" ref="O10:O39" si="7">IF(M10-L10&gt;0,M10-L10,0)</f>
        <v>8.4</v>
      </c>
      <c r="P10" s="64">
        <f>SUM(P9,SUM(N10,-O10))</f>
        <v>-8.4</v>
      </c>
      <c r="Q10" s="67"/>
      <c r="R10" s="68"/>
      <c r="S10" s="68"/>
      <c r="T10" s="69"/>
      <c r="U10" s="59"/>
      <c r="V10" s="70"/>
      <c r="W10" s="3" t="str">
        <f t="shared" ref="W10:W39" si="8">IF(MONTH(DATE($A$4,$A$7,B10))&lt;&gt;$A$7,"F","OK")</f>
        <v>OK</v>
      </c>
      <c r="Y10" s="107"/>
    </row>
    <row r="11" spans="1:25" x14ac:dyDescent="0.25">
      <c r="A11" s="57" t="str">
        <f t="shared" si="4"/>
        <v>Fr</v>
      </c>
      <c r="B11" s="58">
        <v>3</v>
      </c>
      <c r="C11" s="59"/>
      <c r="D11" s="59"/>
      <c r="E11" s="60">
        <f t="shared" si="5"/>
        <v>0</v>
      </c>
      <c r="F11" s="61"/>
      <c r="G11" s="61"/>
      <c r="H11" s="60">
        <f t="shared" si="1"/>
        <v>0</v>
      </c>
      <c r="I11" s="62"/>
      <c r="J11" s="62"/>
      <c r="K11" s="63">
        <f t="shared" si="2"/>
        <v>0</v>
      </c>
      <c r="L11" s="64">
        <f t="shared" ref="L11:L34" si="9">IF(Q11=100,8.4,E11+H11-K11)</f>
        <v>0</v>
      </c>
      <c r="M11" s="86">
        <f>IF(OR(A11="So",A11="Sa",A11=""),0,IF(VLOOKUP(DATE($A$4,$A$7,B11),Steuertabelle,1)=DATE($A$4,$A$7,B11),IF(VLOOKUP(DATE($A$4,$A$7,B11),Steuertabelle,2)="gT",0,4.2*$E$44/100),8.4/100*$E$44))</f>
        <v>8.4</v>
      </c>
      <c r="N11" s="65" t="str">
        <f t="shared" si="6"/>
        <v/>
      </c>
      <c r="O11" s="66">
        <f t="shared" si="7"/>
        <v>8.4</v>
      </c>
      <c r="P11" s="64">
        <f t="shared" ref="P11:P39" si="10">SUM(P10,SUM(N11,-O11))</f>
        <v>-16.8</v>
      </c>
      <c r="Q11" s="67"/>
      <c r="R11" s="68"/>
      <c r="S11" s="68"/>
      <c r="T11" s="69"/>
      <c r="U11" s="59"/>
      <c r="V11" s="70"/>
      <c r="W11" s="3" t="str">
        <f t="shared" si="8"/>
        <v>OK</v>
      </c>
    </row>
    <row r="12" spans="1:25" x14ac:dyDescent="0.25">
      <c r="A12" s="57" t="str">
        <f t="shared" si="4"/>
        <v>Sa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>IF(Q12=100,8.4,E12+H12-K12)</f>
        <v>0</v>
      </c>
      <c r="M12" s="86">
        <f>IF(OR(A12="So",A12="Sa",A12=""),0,IF(VLOOKUP(DATE($A$4,$A$7,B12),Steuertabelle,1)=DATE($A$4,$A$7,B12),IF(VLOOKUP(DATE($A$4,$A$7,B12),Steuertabelle,2)="gT",0,4.2*$E$44/100),8.4/100*$E$44))</f>
        <v>0</v>
      </c>
      <c r="N12" s="65" t="str">
        <f t="shared" si="6"/>
        <v/>
      </c>
      <c r="O12" s="66">
        <f t="shared" si="7"/>
        <v>0</v>
      </c>
      <c r="P12" s="64">
        <f t="shared" si="10"/>
        <v>-16.8</v>
      </c>
      <c r="Q12" s="67"/>
      <c r="R12" s="68"/>
      <c r="S12" s="68"/>
      <c r="T12" s="69"/>
      <c r="U12" s="59"/>
      <c r="V12" s="70"/>
      <c r="W12" s="3" t="str">
        <f t="shared" si="8"/>
        <v>OK</v>
      </c>
    </row>
    <row r="13" spans="1:25" x14ac:dyDescent="0.25">
      <c r="A13" s="57" t="str">
        <f t="shared" si="4"/>
        <v>So</v>
      </c>
      <c r="B13" s="58">
        <v>5</v>
      </c>
      <c r="C13" s="59"/>
      <c r="D13" s="59"/>
      <c r="E13" s="60">
        <f>IF(D13=0,IF(OR(V13=1,V13=0.5),8.4*$E$44/100/2,D13-C13),D13-C13)</f>
        <v>0</v>
      </c>
      <c r="F13" s="61"/>
      <c r="G13" s="61"/>
      <c r="H13" s="60">
        <f>IF(G13=0,IF(OR(V13=1,),8.4*$E$44/100/2,G13-F13),G13-F13)</f>
        <v>0</v>
      </c>
      <c r="I13" s="62"/>
      <c r="J13" s="62"/>
      <c r="K13" s="63">
        <f>J13-I13</f>
        <v>0</v>
      </c>
      <c r="L13" s="64">
        <f t="shared" si="9"/>
        <v>0</v>
      </c>
      <c r="M13" s="86">
        <f t="shared" si="3"/>
        <v>0</v>
      </c>
      <c r="N13" s="65" t="str">
        <f>IF(M13-L13&lt;0,L13-M13,"")</f>
        <v/>
      </c>
      <c r="O13" s="66">
        <f>IF(M13-L13&gt;0,M13-L13,0)</f>
        <v>0</v>
      </c>
      <c r="P13" s="64">
        <f t="shared" si="10"/>
        <v>-16.8</v>
      </c>
      <c r="Q13" s="67"/>
      <c r="R13" s="68"/>
      <c r="S13" s="68"/>
      <c r="T13" s="69"/>
      <c r="U13" s="59"/>
      <c r="V13" s="70"/>
      <c r="W13" s="3" t="str">
        <f t="shared" si="8"/>
        <v>OK</v>
      </c>
    </row>
    <row r="14" spans="1:25" x14ac:dyDescent="0.25">
      <c r="A14" s="57" t="str">
        <f t="shared" si="4"/>
        <v>Mo</v>
      </c>
      <c r="B14" s="58">
        <v>6</v>
      </c>
      <c r="C14" s="59"/>
      <c r="D14" s="59"/>
      <c r="E14" s="60">
        <f t="shared" si="5"/>
        <v>0</v>
      </c>
      <c r="F14" s="61"/>
      <c r="G14" s="61"/>
      <c r="H14" s="60">
        <f t="shared" si="1"/>
        <v>0</v>
      </c>
      <c r="I14" s="62"/>
      <c r="J14" s="62"/>
      <c r="K14" s="63">
        <f t="shared" ref="K14:K34" si="11">J14-I14</f>
        <v>0</v>
      </c>
      <c r="L14" s="64">
        <f t="shared" si="9"/>
        <v>0</v>
      </c>
      <c r="M14" s="86">
        <f t="shared" si="3"/>
        <v>8.4</v>
      </c>
      <c r="N14" s="65" t="str">
        <f t="shared" si="6"/>
        <v/>
      </c>
      <c r="O14" s="66">
        <f t="shared" si="7"/>
        <v>8.4</v>
      </c>
      <c r="P14" s="64">
        <f t="shared" si="10"/>
        <v>-25.200000000000003</v>
      </c>
      <c r="Q14" s="67"/>
      <c r="R14" s="68"/>
      <c r="S14" s="68"/>
      <c r="T14" s="69"/>
      <c r="U14" s="59"/>
      <c r="V14" s="70"/>
      <c r="W14" s="3" t="str">
        <f t="shared" si="8"/>
        <v>OK</v>
      </c>
    </row>
    <row r="15" spans="1:25" x14ac:dyDescent="0.25">
      <c r="A15" s="57" t="str">
        <f t="shared" si="4"/>
        <v>Di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11"/>
        <v>0</v>
      </c>
      <c r="L15" s="64">
        <f t="shared" si="9"/>
        <v>0</v>
      </c>
      <c r="M15" s="86">
        <f t="shared" si="3"/>
        <v>8.4</v>
      </c>
      <c r="N15" s="65" t="str">
        <f>IF(M15-L15&lt;0,L15-M15,"")</f>
        <v/>
      </c>
      <c r="O15" s="66">
        <f t="shared" si="7"/>
        <v>8.4</v>
      </c>
      <c r="P15" s="64">
        <f t="shared" si="10"/>
        <v>-33.6</v>
      </c>
      <c r="Q15" s="67"/>
      <c r="R15" s="68"/>
      <c r="S15" s="68"/>
      <c r="T15" s="69"/>
      <c r="U15" s="59"/>
      <c r="V15" s="70"/>
      <c r="W15" s="3" t="str">
        <f t="shared" si="8"/>
        <v>OK</v>
      </c>
    </row>
    <row r="16" spans="1:25" x14ac:dyDescent="0.25">
      <c r="A16" s="57" t="str">
        <f t="shared" si="4"/>
        <v>Mi</v>
      </c>
      <c r="B16" s="58">
        <v>8</v>
      </c>
      <c r="C16" s="59"/>
      <c r="D16" s="59"/>
      <c r="E16" s="60">
        <f t="shared" si="5"/>
        <v>0</v>
      </c>
      <c r="F16" s="61"/>
      <c r="G16" s="61"/>
      <c r="H16" s="60">
        <f t="shared" si="1"/>
        <v>0</v>
      </c>
      <c r="I16" s="62"/>
      <c r="J16" s="62"/>
      <c r="K16" s="63">
        <f t="shared" si="11"/>
        <v>0</v>
      </c>
      <c r="L16" s="64">
        <f t="shared" si="9"/>
        <v>0</v>
      </c>
      <c r="M16" s="86">
        <f t="shared" si="3"/>
        <v>8.4</v>
      </c>
      <c r="N16" s="65" t="str">
        <f t="shared" si="6"/>
        <v/>
      </c>
      <c r="O16" s="66">
        <f t="shared" si="7"/>
        <v>8.4</v>
      </c>
      <c r="P16" s="64">
        <f t="shared" si="10"/>
        <v>-42</v>
      </c>
      <c r="Q16" s="67"/>
      <c r="R16" s="68"/>
      <c r="S16" s="68"/>
      <c r="T16" s="69"/>
      <c r="U16" s="59"/>
      <c r="V16" s="70"/>
      <c r="W16" s="3" t="str">
        <f t="shared" si="8"/>
        <v>OK</v>
      </c>
    </row>
    <row r="17" spans="1:23" x14ac:dyDescent="0.25">
      <c r="A17" s="57" t="str">
        <f t="shared" si="4"/>
        <v>Do</v>
      </c>
      <c r="B17" s="58">
        <v>9</v>
      </c>
      <c r="C17" s="59"/>
      <c r="D17" s="59"/>
      <c r="E17" s="60">
        <f t="shared" si="5"/>
        <v>0</v>
      </c>
      <c r="F17" s="61"/>
      <c r="G17" s="61"/>
      <c r="H17" s="60">
        <f t="shared" si="1"/>
        <v>0</v>
      </c>
      <c r="I17" s="62"/>
      <c r="J17" s="62"/>
      <c r="K17" s="63">
        <f t="shared" si="11"/>
        <v>0</v>
      </c>
      <c r="L17" s="64">
        <f t="shared" si="9"/>
        <v>0</v>
      </c>
      <c r="M17" s="86">
        <f t="shared" si="3"/>
        <v>8.4</v>
      </c>
      <c r="N17" s="65" t="str">
        <f t="shared" si="6"/>
        <v/>
      </c>
      <c r="O17" s="66">
        <f t="shared" si="7"/>
        <v>8.4</v>
      </c>
      <c r="P17" s="64">
        <f t="shared" si="10"/>
        <v>-50.4</v>
      </c>
      <c r="Q17" s="67"/>
      <c r="R17" s="68"/>
      <c r="S17" s="68"/>
      <c r="T17" s="69"/>
      <c r="U17" s="59"/>
      <c r="V17" s="70"/>
      <c r="W17" s="3" t="str">
        <f t="shared" si="8"/>
        <v>OK</v>
      </c>
    </row>
    <row r="18" spans="1:23" x14ac:dyDescent="0.25">
      <c r="A18" s="57" t="str">
        <f t="shared" si="4"/>
        <v>Fr</v>
      </c>
      <c r="B18" s="58">
        <v>10</v>
      </c>
      <c r="C18" s="59"/>
      <c r="D18" s="59"/>
      <c r="E18" s="60">
        <f t="shared" si="5"/>
        <v>0</v>
      </c>
      <c r="F18" s="61"/>
      <c r="G18" s="61"/>
      <c r="H18" s="60">
        <f t="shared" si="1"/>
        <v>0</v>
      </c>
      <c r="I18" s="62"/>
      <c r="J18" s="62"/>
      <c r="K18" s="63">
        <f t="shared" si="11"/>
        <v>0</v>
      </c>
      <c r="L18" s="64">
        <f t="shared" si="9"/>
        <v>0</v>
      </c>
      <c r="M18" s="86">
        <f t="shared" si="3"/>
        <v>8.4</v>
      </c>
      <c r="N18" s="65" t="str">
        <f t="shared" si="6"/>
        <v/>
      </c>
      <c r="O18" s="66">
        <f t="shared" si="7"/>
        <v>8.4</v>
      </c>
      <c r="P18" s="64">
        <f t="shared" si="10"/>
        <v>-58.8</v>
      </c>
      <c r="Q18" s="67"/>
      <c r="R18" s="68"/>
      <c r="S18" s="68"/>
      <c r="T18" s="69"/>
      <c r="U18" s="59"/>
      <c r="V18" s="70"/>
      <c r="W18" s="3" t="str">
        <f t="shared" si="8"/>
        <v>OK</v>
      </c>
    </row>
    <row r="19" spans="1:23" x14ac:dyDescent="0.25">
      <c r="A19" s="57" t="str">
        <f t="shared" si="4"/>
        <v>Sa</v>
      </c>
      <c r="B19" s="58">
        <v>11</v>
      </c>
      <c r="C19" s="59"/>
      <c r="D19" s="59"/>
      <c r="E19" s="60">
        <f t="shared" si="5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9"/>
        <v>0</v>
      </c>
      <c r="M19" s="86">
        <f t="shared" si="3"/>
        <v>0</v>
      </c>
      <c r="N19" s="65" t="str">
        <f t="shared" si="6"/>
        <v/>
      </c>
      <c r="O19" s="66">
        <f t="shared" si="7"/>
        <v>0</v>
      </c>
      <c r="P19" s="64">
        <f t="shared" si="10"/>
        <v>-58.8</v>
      </c>
      <c r="Q19" s="67"/>
      <c r="R19" s="68"/>
      <c r="S19" s="68"/>
      <c r="T19" s="69"/>
      <c r="U19" s="59"/>
      <c r="V19" s="70"/>
      <c r="W19" s="3" t="str">
        <f t="shared" si="8"/>
        <v>OK</v>
      </c>
    </row>
    <row r="20" spans="1:23" x14ac:dyDescent="0.25">
      <c r="A20" s="57" t="str">
        <f t="shared" si="4"/>
        <v>So</v>
      </c>
      <c r="B20" s="58">
        <v>12</v>
      </c>
      <c r="C20" s="59"/>
      <c r="D20" s="59"/>
      <c r="E20" s="60">
        <f t="shared" si="5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3"/>
        <v>0</v>
      </c>
      <c r="N20" s="65" t="str">
        <f t="shared" si="6"/>
        <v/>
      </c>
      <c r="O20" s="66">
        <f t="shared" si="7"/>
        <v>0</v>
      </c>
      <c r="P20" s="64">
        <f t="shared" si="10"/>
        <v>-58.8</v>
      </c>
      <c r="Q20" s="67"/>
      <c r="R20" s="68"/>
      <c r="S20" s="68"/>
      <c r="T20" s="69"/>
      <c r="U20" s="59"/>
      <c r="V20" s="70"/>
      <c r="W20" s="3" t="str">
        <f t="shared" si="8"/>
        <v>OK</v>
      </c>
    </row>
    <row r="21" spans="1:23" x14ac:dyDescent="0.25">
      <c r="A21" s="57" t="str">
        <f t="shared" si="4"/>
        <v>Mo</v>
      </c>
      <c r="B21" s="58">
        <v>13</v>
      </c>
      <c r="C21" s="59"/>
      <c r="D21" s="59"/>
      <c r="E21" s="60">
        <f t="shared" si="5"/>
        <v>0</v>
      </c>
      <c r="F21" s="61"/>
      <c r="G21" s="61"/>
      <c r="H21" s="60">
        <f t="shared" si="1"/>
        <v>0</v>
      </c>
      <c r="I21" s="62"/>
      <c r="J21" s="62"/>
      <c r="K21" s="63">
        <f t="shared" si="11"/>
        <v>0</v>
      </c>
      <c r="L21" s="64">
        <f t="shared" si="9"/>
        <v>0</v>
      </c>
      <c r="M21" s="86">
        <f t="shared" si="3"/>
        <v>8.4</v>
      </c>
      <c r="N21" s="65" t="str">
        <f t="shared" si="6"/>
        <v/>
      </c>
      <c r="O21" s="66">
        <f t="shared" si="7"/>
        <v>8.4</v>
      </c>
      <c r="P21" s="64">
        <f t="shared" si="10"/>
        <v>-67.2</v>
      </c>
      <c r="Q21" s="67"/>
      <c r="R21" s="68"/>
      <c r="S21" s="68"/>
      <c r="T21" s="69"/>
      <c r="U21" s="59"/>
      <c r="V21" s="70"/>
      <c r="W21" s="3" t="str">
        <f t="shared" si="8"/>
        <v>OK</v>
      </c>
    </row>
    <row r="22" spans="1:23" x14ac:dyDescent="0.25">
      <c r="A22" s="57" t="str">
        <f t="shared" si="4"/>
        <v>Di</v>
      </c>
      <c r="B22" s="58">
        <v>14</v>
      </c>
      <c r="C22" s="59"/>
      <c r="D22" s="59"/>
      <c r="E22" s="60">
        <f t="shared" si="5"/>
        <v>0</v>
      </c>
      <c r="F22" s="61"/>
      <c r="G22" s="61"/>
      <c r="H22" s="60">
        <f t="shared" si="1"/>
        <v>0</v>
      </c>
      <c r="I22" s="62"/>
      <c r="J22" s="62"/>
      <c r="K22" s="63">
        <f t="shared" si="11"/>
        <v>0</v>
      </c>
      <c r="L22" s="64">
        <f t="shared" si="9"/>
        <v>0</v>
      </c>
      <c r="M22" s="86">
        <f t="shared" si="3"/>
        <v>8.4</v>
      </c>
      <c r="N22" s="65" t="str">
        <f t="shared" si="6"/>
        <v/>
      </c>
      <c r="O22" s="66">
        <f t="shared" si="7"/>
        <v>8.4</v>
      </c>
      <c r="P22" s="64">
        <f t="shared" si="10"/>
        <v>-75.600000000000009</v>
      </c>
      <c r="Q22" s="67"/>
      <c r="R22" s="68"/>
      <c r="S22" s="68"/>
      <c r="T22" s="69"/>
      <c r="U22" s="59"/>
      <c r="V22" s="70"/>
      <c r="W22" s="3" t="str">
        <f t="shared" si="8"/>
        <v>OK</v>
      </c>
    </row>
    <row r="23" spans="1:23" x14ac:dyDescent="0.25">
      <c r="A23" s="57" t="str">
        <f t="shared" si="4"/>
        <v>Mi</v>
      </c>
      <c r="B23" s="58">
        <v>15</v>
      </c>
      <c r="C23" s="59"/>
      <c r="D23" s="59"/>
      <c r="E23" s="60">
        <f t="shared" si="5"/>
        <v>0</v>
      </c>
      <c r="F23" s="61"/>
      <c r="G23" s="61"/>
      <c r="H23" s="60">
        <f t="shared" si="1"/>
        <v>0</v>
      </c>
      <c r="I23" s="62"/>
      <c r="J23" s="62"/>
      <c r="K23" s="63">
        <f t="shared" si="11"/>
        <v>0</v>
      </c>
      <c r="L23" s="64">
        <f t="shared" si="9"/>
        <v>0</v>
      </c>
      <c r="M23" s="86">
        <f t="shared" si="3"/>
        <v>8.4</v>
      </c>
      <c r="N23" s="65" t="str">
        <f t="shared" si="6"/>
        <v/>
      </c>
      <c r="O23" s="66">
        <f t="shared" si="7"/>
        <v>8.4</v>
      </c>
      <c r="P23" s="64">
        <f t="shared" si="10"/>
        <v>-84.000000000000014</v>
      </c>
      <c r="Q23" s="67"/>
      <c r="R23" s="68"/>
      <c r="S23" s="68"/>
      <c r="T23" s="69"/>
      <c r="U23" s="59"/>
      <c r="V23" s="70"/>
      <c r="W23" s="3" t="str">
        <f t="shared" si="8"/>
        <v>OK</v>
      </c>
    </row>
    <row r="24" spans="1:23" x14ac:dyDescent="0.25">
      <c r="A24" s="57" t="str">
        <f t="shared" si="4"/>
        <v>Do</v>
      </c>
      <c r="B24" s="58">
        <v>16</v>
      </c>
      <c r="C24" s="59"/>
      <c r="D24" s="59"/>
      <c r="E24" s="60">
        <f t="shared" si="5"/>
        <v>0</v>
      </c>
      <c r="F24" s="61"/>
      <c r="G24" s="61"/>
      <c r="H24" s="60">
        <f t="shared" si="1"/>
        <v>0</v>
      </c>
      <c r="I24" s="62"/>
      <c r="J24" s="62"/>
      <c r="K24" s="63">
        <f t="shared" si="11"/>
        <v>0</v>
      </c>
      <c r="L24" s="64">
        <f t="shared" si="9"/>
        <v>0</v>
      </c>
      <c r="M24" s="86">
        <f t="shared" si="3"/>
        <v>8.4</v>
      </c>
      <c r="N24" s="65" t="str">
        <f t="shared" si="6"/>
        <v/>
      </c>
      <c r="O24" s="66">
        <f t="shared" si="7"/>
        <v>8.4</v>
      </c>
      <c r="P24" s="64">
        <f t="shared" si="10"/>
        <v>-92.40000000000002</v>
      </c>
      <c r="Q24" s="67"/>
      <c r="R24" s="68"/>
      <c r="S24" s="68"/>
      <c r="T24" s="69"/>
      <c r="U24" s="59"/>
      <c r="V24" s="70"/>
      <c r="W24" s="3" t="str">
        <f t="shared" si="8"/>
        <v>OK</v>
      </c>
    </row>
    <row r="25" spans="1:23" x14ac:dyDescent="0.25">
      <c r="A25" s="57" t="str">
        <f t="shared" si="4"/>
        <v>Fr</v>
      </c>
      <c r="B25" s="58">
        <v>17</v>
      </c>
      <c r="C25" s="59"/>
      <c r="D25" s="59"/>
      <c r="E25" s="60">
        <f t="shared" si="5"/>
        <v>0</v>
      </c>
      <c r="F25" s="61"/>
      <c r="G25" s="61"/>
      <c r="H25" s="60">
        <f t="shared" si="1"/>
        <v>0</v>
      </c>
      <c r="I25" s="62"/>
      <c r="J25" s="62"/>
      <c r="K25" s="63">
        <f t="shared" si="11"/>
        <v>0</v>
      </c>
      <c r="L25" s="64">
        <f t="shared" si="9"/>
        <v>0</v>
      </c>
      <c r="M25" s="86">
        <f t="shared" si="3"/>
        <v>8.4</v>
      </c>
      <c r="N25" s="65" t="str">
        <f t="shared" si="6"/>
        <v/>
      </c>
      <c r="O25" s="66">
        <f t="shared" si="7"/>
        <v>8.4</v>
      </c>
      <c r="P25" s="64">
        <f t="shared" si="10"/>
        <v>-100.80000000000003</v>
      </c>
      <c r="Q25" s="67"/>
      <c r="R25" s="68"/>
      <c r="S25" s="68"/>
      <c r="T25" s="69"/>
      <c r="U25" s="59"/>
      <c r="V25" s="70"/>
      <c r="W25" s="3" t="str">
        <f t="shared" si="8"/>
        <v>OK</v>
      </c>
    </row>
    <row r="26" spans="1:23" x14ac:dyDescent="0.25">
      <c r="A26" s="57" t="str">
        <f t="shared" si="4"/>
        <v>Sa</v>
      </c>
      <c r="B26" s="58">
        <v>18</v>
      </c>
      <c r="C26" s="59"/>
      <c r="D26" s="59"/>
      <c r="E26" s="60">
        <f t="shared" si="5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9"/>
        <v>0</v>
      </c>
      <c r="M26" s="86">
        <f t="shared" si="3"/>
        <v>0</v>
      </c>
      <c r="N26" s="65" t="str">
        <f t="shared" si="6"/>
        <v/>
      </c>
      <c r="O26" s="66">
        <f t="shared" si="7"/>
        <v>0</v>
      </c>
      <c r="P26" s="64">
        <f>SUM(P25,SUM(N26,-O26))</f>
        <v>-100.80000000000003</v>
      </c>
      <c r="Q26" s="67"/>
      <c r="R26" s="68"/>
      <c r="S26" s="68"/>
      <c r="T26" s="69"/>
      <c r="U26" s="59"/>
      <c r="V26" s="70"/>
      <c r="W26" s="3" t="str">
        <f t="shared" si="8"/>
        <v>OK</v>
      </c>
    </row>
    <row r="27" spans="1:23" x14ac:dyDescent="0.25">
      <c r="A27" s="57" t="str">
        <f t="shared" si="4"/>
        <v>So</v>
      </c>
      <c r="B27" s="58">
        <v>19</v>
      </c>
      <c r="C27" s="59"/>
      <c r="D27" s="59"/>
      <c r="E27" s="60">
        <f t="shared" si="5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9"/>
        <v>0</v>
      </c>
      <c r="M27" s="86">
        <f t="shared" si="3"/>
        <v>0</v>
      </c>
      <c r="N27" s="65" t="str">
        <f t="shared" si="6"/>
        <v/>
      </c>
      <c r="O27" s="66">
        <f t="shared" si="7"/>
        <v>0</v>
      </c>
      <c r="P27" s="64">
        <f t="shared" si="10"/>
        <v>-100.80000000000003</v>
      </c>
      <c r="Q27" s="67"/>
      <c r="R27" s="68"/>
      <c r="S27" s="68"/>
      <c r="T27" s="69"/>
      <c r="U27" s="59"/>
      <c r="V27" s="70"/>
      <c r="W27" s="3" t="str">
        <f t="shared" si="8"/>
        <v>OK</v>
      </c>
    </row>
    <row r="28" spans="1:23" x14ac:dyDescent="0.25">
      <c r="A28" s="57" t="str">
        <f t="shared" si="4"/>
        <v>Mo</v>
      </c>
      <c r="B28" s="58">
        <v>20</v>
      </c>
      <c r="C28" s="59"/>
      <c r="D28" s="59"/>
      <c r="E28" s="60">
        <f t="shared" si="5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9"/>
        <v>0</v>
      </c>
      <c r="M28" s="86">
        <f t="shared" si="3"/>
        <v>8.4</v>
      </c>
      <c r="N28" s="65" t="str">
        <f t="shared" si="6"/>
        <v/>
      </c>
      <c r="O28" s="66">
        <f t="shared" si="7"/>
        <v>8.4</v>
      </c>
      <c r="P28" s="64">
        <f t="shared" si="10"/>
        <v>-109.20000000000003</v>
      </c>
      <c r="Q28" s="67"/>
      <c r="R28" s="68"/>
      <c r="S28" s="68"/>
      <c r="T28" s="69"/>
      <c r="U28" s="59"/>
      <c r="V28" s="70"/>
      <c r="W28" s="3" t="str">
        <f t="shared" si="8"/>
        <v>OK</v>
      </c>
    </row>
    <row r="29" spans="1:23" x14ac:dyDescent="0.25">
      <c r="A29" s="57" t="str">
        <f t="shared" si="4"/>
        <v>Di</v>
      </c>
      <c r="B29" s="58">
        <v>21</v>
      </c>
      <c r="C29" s="59"/>
      <c r="D29" s="59"/>
      <c r="E29" s="60">
        <f t="shared" si="5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9"/>
        <v>0</v>
      </c>
      <c r="M29" s="86">
        <f t="shared" si="3"/>
        <v>8.4</v>
      </c>
      <c r="N29" s="65" t="str">
        <f t="shared" si="6"/>
        <v/>
      </c>
      <c r="O29" s="66">
        <f t="shared" si="7"/>
        <v>8.4</v>
      </c>
      <c r="P29" s="64">
        <f t="shared" si="10"/>
        <v>-117.60000000000004</v>
      </c>
      <c r="Q29" s="67"/>
      <c r="R29" s="68"/>
      <c r="S29" s="68"/>
      <c r="T29" s="69"/>
      <c r="U29" s="59"/>
      <c r="V29" s="70"/>
      <c r="W29" s="3" t="str">
        <f t="shared" si="8"/>
        <v>OK</v>
      </c>
    </row>
    <row r="30" spans="1:23" x14ac:dyDescent="0.25">
      <c r="A30" s="57" t="str">
        <f t="shared" si="4"/>
        <v>Mi</v>
      </c>
      <c r="B30" s="58">
        <v>22</v>
      </c>
      <c r="C30" s="59"/>
      <c r="D30" s="59"/>
      <c r="E30" s="60">
        <f t="shared" si="5"/>
        <v>0</v>
      </c>
      <c r="F30" s="61"/>
      <c r="G30" s="61"/>
      <c r="H30" s="60">
        <f t="shared" si="1"/>
        <v>0</v>
      </c>
      <c r="I30" s="62"/>
      <c r="J30" s="62"/>
      <c r="K30" s="63">
        <f t="shared" si="11"/>
        <v>0</v>
      </c>
      <c r="L30" s="64">
        <f t="shared" si="9"/>
        <v>0</v>
      </c>
      <c r="M30" s="86">
        <f t="shared" si="3"/>
        <v>8.4</v>
      </c>
      <c r="N30" s="65" t="str">
        <f t="shared" si="6"/>
        <v/>
      </c>
      <c r="O30" s="66">
        <f t="shared" si="7"/>
        <v>8.4</v>
      </c>
      <c r="P30" s="64">
        <f t="shared" si="10"/>
        <v>-126.00000000000004</v>
      </c>
      <c r="Q30" s="67"/>
      <c r="R30" s="68"/>
      <c r="S30" s="68"/>
      <c r="T30" s="69"/>
      <c r="U30" s="59"/>
      <c r="V30" s="70"/>
      <c r="W30" s="3" t="str">
        <f t="shared" si="8"/>
        <v>OK</v>
      </c>
    </row>
    <row r="31" spans="1:23" x14ac:dyDescent="0.25">
      <c r="A31" s="57" t="str">
        <f t="shared" si="4"/>
        <v>Do</v>
      </c>
      <c r="B31" s="58">
        <v>23</v>
      </c>
      <c r="C31" s="59"/>
      <c r="D31" s="59"/>
      <c r="E31" s="60">
        <f t="shared" si="5"/>
        <v>0</v>
      </c>
      <c r="F31" s="61"/>
      <c r="G31" s="61"/>
      <c r="H31" s="60">
        <f t="shared" si="1"/>
        <v>0</v>
      </c>
      <c r="I31" s="62"/>
      <c r="J31" s="62"/>
      <c r="K31" s="63">
        <f t="shared" si="11"/>
        <v>0</v>
      </c>
      <c r="L31" s="64">
        <f t="shared" si="9"/>
        <v>0</v>
      </c>
      <c r="M31" s="86">
        <f t="shared" si="3"/>
        <v>8.4</v>
      </c>
      <c r="N31" s="65" t="str">
        <f t="shared" si="6"/>
        <v/>
      </c>
      <c r="O31" s="66">
        <f t="shared" si="7"/>
        <v>8.4</v>
      </c>
      <c r="P31" s="64">
        <f t="shared" si="10"/>
        <v>-134.40000000000003</v>
      </c>
      <c r="Q31" s="67"/>
      <c r="R31" s="68"/>
      <c r="S31" s="68"/>
      <c r="T31" s="69"/>
      <c r="U31" s="59"/>
      <c r="V31" s="70"/>
      <c r="W31" s="3" t="str">
        <f t="shared" si="8"/>
        <v>OK</v>
      </c>
    </row>
    <row r="32" spans="1:23" x14ac:dyDescent="0.25">
      <c r="A32" s="57" t="str">
        <f t="shared" si="4"/>
        <v>Fr</v>
      </c>
      <c r="B32" s="58">
        <v>24</v>
      </c>
      <c r="C32" s="59"/>
      <c r="D32" s="59"/>
      <c r="E32" s="60">
        <f t="shared" si="5"/>
        <v>0</v>
      </c>
      <c r="F32" s="61"/>
      <c r="G32" s="61"/>
      <c r="H32" s="60">
        <f t="shared" si="1"/>
        <v>0</v>
      </c>
      <c r="I32" s="62"/>
      <c r="J32" s="62"/>
      <c r="K32" s="63">
        <f t="shared" si="11"/>
        <v>0</v>
      </c>
      <c r="L32" s="64">
        <f t="shared" si="9"/>
        <v>0</v>
      </c>
      <c r="M32" s="86">
        <f t="shared" si="3"/>
        <v>8.4</v>
      </c>
      <c r="N32" s="65" t="str">
        <f t="shared" si="6"/>
        <v/>
      </c>
      <c r="O32" s="66">
        <f t="shared" si="7"/>
        <v>8.4</v>
      </c>
      <c r="P32" s="64">
        <f t="shared" si="10"/>
        <v>-142.80000000000004</v>
      </c>
      <c r="Q32" s="67"/>
      <c r="R32" s="68"/>
      <c r="S32" s="68"/>
      <c r="T32" s="69"/>
      <c r="U32" s="59"/>
      <c r="V32" s="70"/>
      <c r="W32" s="3" t="str">
        <f t="shared" si="8"/>
        <v>OK</v>
      </c>
    </row>
    <row r="33" spans="1:23" x14ac:dyDescent="0.25">
      <c r="A33" s="57" t="str">
        <f t="shared" si="4"/>
        <v>Sa</v>
      </c>
      <c r="B33" s="58">
        <v>25</v>
      </c>
      <c r="C33" s="59"/>
      <c r="D33" s="59"/>
      <c r="E33" s="60">
        <f t="shared" si="5"/>
        <v>0</v>
      </c>
      <c r="F33" s="61"/>
      <c r="G33" s="61"/>
      <c r="H33" s="60">
        <f t="shared" si="1"/>
        <v>0</v>
      </c>
      <c r="I33" s="62"/>
      <c r="J33" s="62"/>
      <c r="K33" s="63">
        <f t="shared" si="11"/>
        <v>0</v>
      </c>
      <c r="L33" s="64">
        <f t="shared" si="9"/>
        <v>0</v>
      </c>
      <c r="M33" s="86">
        <f t="shared" si="3"/>
        <v>0</v>
      </c>
      <c r="N33" s="65" t="str">
        <f t="shared" si="6"/>
        <v/>
      </c>
      <c r="O33" s="66">
        <f t="shared" si="7"/>
        <v>0</v>
      </c>
      <c r="P33" s="64">
        <f t="shared" si="10"/>
        <v>-142.80000000000004</v>
      </c>
      <c r="Q33" s="67"/>
      <c r="R33" s="68"/>
      <c r="S33" s="68"/>
      <c r="T33" s="69"/>
      <c r="U33" s="59"/>
      <c r="V33" s="70"/>
      <c r="W33" s="3" t="str">
        <f t="shared" si="8"/>
        <v>OK</v>
      </c>
    </row>
    <row r="34" spans="1:23" x14ac:dyDescent="0.25">
      <c r="A34" s="57" t="str">
        <f t="shared" si="4"/>
        <v>So</v>
      </c>
      <c r="B34" s="58">
        <v>26</v>
      </c>
      <c r="C34" s="59"/>
      <c r="D34" s="59"/>
      <c r="E34" s="60">
        <f t="shared" si="5"/>
        <v>0</v>
      </c>
      <c r="F34" s="61"/>
      <c r="G34" s="61"/>
      <c r="H34" s="60">
        <f t="shared" si="1"/>
        <v>0</v>
      </c>
      <c r="I34" s="62"/>
      <c r="J34" s="62"/>
      <c r="K34" s="63">
        <f t="shared" si="11"/>
        <v>0</v>
      </c>
      <c r="L34" s="64">
        <f t="shared" si="9"/>
        <v>0</v>
      </c>
      <c r="M34" s="86">
        <f t="shared" si="3"/>
        <v>0</v>
      </c>
      <c r="N34" s="65" t="str">
        <f t="shared" si="6"/>
        <v/>
      </c>
      <c r="O34" s="66">
        <f t="shared" si="7"/>
        <v>0</v>
      </c>
      <c r="P34" s="64">
        <f t="shared" si="10"/>
        <v>-142.80000000000004</v>
      </c>
      <c r="Q34" s="67"/>
      <c r="R34" s="68"/>
      <c r="S34" s="68"/>
      <c r="T34" s="69"/>
      <c r="U34" s="59"/>
      <c r="V34" s="70"/>
      <c r="W34" s="3" t="str">
        <f t="shared" si="8"/>
        <v>OK</v>
      </c>
    </row>
    <row r="35" spans="1:23" x14ac:dyDescent="0.25">
      <c r="A35" s="57" t="str">
        <f t="shared" si="4"/>
        <v>Mo</v>
      </c>
      <c r="B35" s="58">
        <v>27</v>
      </c>
      <c r="C35" s="59"/>
      <c r="D35" s="59"/>
      <c r="E35" s="60">
        <f t="shared" si="5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3"/>
        <v>8.4</v>
      </c>
      <c r="N35" s="65" t="str">
        <f t="shared" si="6"/>
        <v/>
      </c>
      <c r="O35" s="66">
        <f t="shared" si="7"/>
        <v>8.4</v>
      </c>
      <c r="P35" s="64">
        <f t="shared" si="10"/>
        <v>-151.20000000000005</v>
      </c>
      <c r="Q35" s="67"/>
      <c r="R35" s="68"/>
      <c r="S35" s="68"/>
      <c r="T35" s="69"/>
      <c r="U35" s="59"/>
      <c r="V35" s="70"/>
      <c r="W35" s="3" t="str">
        <f t="shared" si="8"/>
        <v>OK</v>
      </c>
    </row>
    <row r="36" spans="1:23" x14ac:dyDescent="0.25">
      <c r="A36" s="57" t="str">
        <f t="shared" si="4"/>
        <v>Di</v>
      </c>
      <c r="B36" s="58">
        <v>28</v>
      </c>
      <c r="C36" s="59"/>
      <c r="D36" s="59"/>
      <c r="E36" s="60">
        <f t="shared" si="5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3"/>
        <v>8.4</v>
      </c>
      <c r="N36" s="65" t="str">
        <f t="shared" si="6"/>
        <v/>
      </c>
      <c r="O36" s="66">
        <f t="shared" si="7"/>
        <v>8.4</v>
      </c>
      <c r="P36" s="64">
        <f t="shared" si="10"/>
        <v>-159.60000000000005</v>
      </c>
      <c r="Q36" s="67"/>
      <c r="R36" s="68"/>
      <c r="S36" s="68"/>
      <c r="T36" s="69"/>
      <c r="U36" s="59"/>
      <c r="V36" s="70"/>
      <c r="W36" s="3" t="str">
        <f t="shared" si="8"/>
        <v>OK</v>
      </c>
    </row>
    <row r="37" spans="1:23" x14ac:dyDescent="0.25">
      <c r="A37" s="57" t="str">
        <f t="shared" si="4"/>
        <v>Mi</v>
      </c>
      <c r="B37" s="58">
        <v>29</v>
      </c>
      <c r="C37" s="59"/>
      <c r="D37" s="59"/>
      <c r="E37" s="60">
        <f t="shared" si="5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3"/>
        <v>8.4</v>
      </c>
      <c r="N37" s="65" t="str">
        <f t="shared" si="6"/>
        <v/>
      </c>
      <c r="O37" s="66">
        <f t="shared" si="7"/>
        <v>8.4</v>
      </c>
      <c r="P37" s="64">
        <f t="shared" si="10"/>
        <v>-168.00000000000006</v>
      </c>
      <c r="Q37" s="67"/>
      <c r="R37" s="68"/>
      <c r="S37" s="68"/>
      <c r="T37" s="69"/>
      <c r="U37" s="59"/>
      <c r="V37" s="70"/>
      <c r="W37" s="3" t="str">
        <f t="shared" si="8"/>
        <v>OK</v>
      </c>
    </row>
    <row r="38" spans="1:23" x14ac:dyDescent="0.25">
      <c r="A38" s="57" t="str">
        <f t="shared" si="4"/>
        <v>Do</v>
      </c>
      <c r="B38" s="58">
        <v>30</v>
      </c>
      <c r="C38" s="59"/>
      <c r="D38" s="59"/>
      <c r="E38" s="60">
        <f t="shared" si="5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3"/>
        <v>8.4</v>
      </c>
      <c r="N38" s="65" t="str">
        <f t="shared" si="6"/>
        <v/>
      </c>
      <c r="O38" s="66">
        <f t="shared" si="7"/>
        <v>8.4</v>
      </c>
      <c r="P38" s="64">
        <f>SUM(P37,SUM(N38,-O38))</f>
        <v>-176.40000000000006</v>
      </c>
      <c r="Q38" s="67"/>
      <c r="R38" s="68"/>
      <c r="S38" s="68"/>
      <c r="T38" s="69"/>
      <c r="U38" s="59"/>
      <c r="V38" s="70"/>
      <c r="W38" s="3" t="str">
        <f t="shared" si="8"/>
        <v>OK</v>
      </c>
    </row>
    <row r="39" spans="1:23" x14ac:dyDescent="0.25">
      <c r="A39" s="57" t="str">
        <f t="shared" si="4"/>
        <v>Fr</v>
      </c>
      <c r="B39" s="58">
        <v>31</v>
      </c>
      <c r="C39" s="59"/>
      <c r="D39" s="59"/>
      <c r="E39" s="60">
        <f t="shared" si="5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3"/>
        <v>8.4</v>
      </c>
      <c r="N39" s="65" t="str">
        <f t="shared" si="6"/>
        <v/>
      </c>
      <c r="O39" s="66">
        <f t="shared" si="7"/>
        <v>8.4</v>
      </c>
      <c r="P39" s="64">
        <f t="shared" si="10"/>
        <v>-184.80000000000007</v>
      </c>
      <c r="Q39" s="67"/>
      <c r="R39" s="68"/>
      <c r="S39" s="68"/>
      <c r="T39" s="69"/>
      <c r="U39" s="59"/>
      <c r="V39" s="70"/>
      <c r="W39" s="3" t="str">
        <f t="shared" si="8"/>
        <v>OK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-184.80000000000007</v>
      </c>
      <c r="R40" s="37"/>
      <c r="S40" s="37"/>
      <c r="T40" s="37"/>
      <c r="U40" s="183" t="s">
        <v>19</v>
      </c>
      <c r="V40" s="158">
        <f>V7+V8-SUM(V9:V39)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184.80000000000007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v>100</v>
      </c>
      <c r="F44" s="136"/>
      <c r="G44" s="139">
        <f>B43*E44/100</f>
        <v>184.80000000000007</v>
      </c>
      <c r="H44" s="140"/>
      <c r="I44" s="143">
        <f>SUM(L9:L39)+(P7)</f>
        <v>0</v>
      </c>
      <c r="J44" s="144"/>
      <c r="K44" s="147">
        <f>P40</f>
        <v>-184.80000000000007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6"/>
      <c r="L46" s="96"/>
      <c r="M46" s="96"/>
      <c r="N46" s="96"/>
      <c r="O46" s="96"/>
      <c r="P46" s="96"/>
      <c r="Q46" s="97"/>
      <c r="R46" s="95"/>
      <c r="S46" s="95"/>
      <c r="T46" s="95"/>
      <c r="U46" s="95"/>
      <c r="V46" s="95"/>
    </row>
    <row r="47" spans="1:23" x14ac:dyDescent="0.2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6"/>
      <c r="L47" s="96"/>
      <c r="M47" s="96"/>
      <c r="N47" s="96"/>
      <c r="O47" s="96"/>
      <c r="P47" s="96"/>
      <c r="Q47" s="97"/>
      <c r="R47" s="95"/>
      <c r="S47" s="95"/>
      <c r="T47" s="95"/>
      <c r="U47" s="95"/>
      <c r="V47" s="95"/>
    </row>
    <row r="48" spans="1:23" x14ac:dyDescent="0.2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6"/>
      <c r="L48" s="96"/>
      <c r="M48" s="96"/>
      <c r="N48" s="96"/>
      <c r="O48" s="96"/>
      <c r="P48" s="96"/>
      <c r="Q48" s="97"/>
      <c r="R48" s="95"/>
      <c r="S48" s="95"/>
      <c r="T48" s="95"/>
      <c r="U48" s="95"/>
      <c r="V48" s="95"/>
    </row>
    <row r="49" spans="1:22" x14ac:dyDescent="0.2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6"/>
      <c r="L49" s="96"/>
      <c r="M49" s="96"/>
      <c r="N49" s="96"/>
      <c r="O49" s="96"/>
      <c r="P49" s="96"/>
      <c r="Q49" s="97"/>
      <c r="R49" s="95"/>
      <c r="S49" s="95"/>
      <c r="T49" s="95"/>
      <c r="U49" s="95"/>
      <c r="V49" s="95"/>
    </row>
    <row r="50" spans="1:22" x14ac:dyDescent="0.2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6"/>
      <c r="L50" s="96"/>
      <c r="M50" s="96"/>
      <c r="N50" s="96"/>
      <c r="O50" s="96"/>
      <c r="P50" s="96"/>
      <c r="Q50" s="97"/>
      <c r="R50" s="95"/>
      <c r="S50" s="95"/>
      <c r="T50" s="95"/>
      <c r="U50" s="95"/>
      <c r="V50" s="95"/>
    </row>
    <row r="51" spans="1:22" x14ac:dyDescent="0.2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6"/>
      <c r="L51" s="96"/>
      <c r="M51" s="96"/>
      <c r="N51" s="96"/>
      <c r="O51" s="96"/>
      <c r="P51" s="96"/>
      <c r="Q51" s="97"/>
      <c r="R51" s="95"/>
      <c r="S51" s="95"/>
      <c r="T51" s="95"/>
      <c r="U51" s="95"/>
      <c r="V51" s="95"/>
    </row>
    <row r="52" spans="1:22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6"/>
      <c r="L52" s="96"/>
      <c r="M52" s="96"/>
      <c r="N52" s="96"/>
      <c r="O52" s="96"/>
      <c r="P52" s="96"/>
      <c r="Q52" s="97"/>
      <c r="R52" s="95"/>
      <c r="S52" s="95"/>
      <c r="T52" s="95"/>
      <c r="U52" s="95"/>
      <c r="V52" s="95"/>
    </row>
    <row r="53" spans="1:22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6"/>
      <c r="L53" s="96"/>
      <c r="M53" s="96"/>
      <c r="N53" s="96"/>
      <c r="O53" s="96"/>
      <c r="P53" s="96"/>
      <c r="Q53" s="97"/>
      <c r="R53" s="95"/>
      <c r="S53" s="95"/>
      <c r="T53" s="95"/>
      <c r="U53" s="95"/>
      <c r="V53" s="95"/>
    </row>
    <row r="54" spans="1:22" x14ac:dyDescent="0.2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6"/>
      <c r="L54" s="96"/>
      <c r="M54" s="96"/>
      <c r="N54" s="96"/>
      <c r="O54" s="96"/>
      <c r="P54" s="96"/>
      <c r="Q54" s="97"/>
      <c r="R54" s="95"/>
      <c r="S54" s="95"/>
      <c r="T54" s="95"/>
      <c r="U54" s="95"/>
      <c r="V54" s="95"/>
    </row>
    <row r="55" spans="1:22" x14ac:dyDescent="0.2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6"/>
      <c r="N55" s="96"/>
      <c r="O55" s="96"/>
      <c r="P55" s="96"/>
      <c r="Q55" s="97"/>
      <c r="R55" s="95"/>
      <c r="S55" s="95"/>
      <c r="T55" s="95"/>
      <c r="U55" s="95"/>
      <c r="V55" s="95"/>
    </row>
    <row r="56" spans="1:22" x14ac:dyDescent="0.2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6"/>
      <c r="L56" s="96"/>
      <c r="M56" s="96"/>
      <c r="N56" s="96"/>
      <c r="O56" s="96"/>
      <c r="P56" s="96"/>
      <c r="Q56" s="97"/>
      <c r="R56" s="95"/>
      <c r="S56" s="95"/>
      <c r="T56" s="95"/>
      <c r="U56" s="95"/>
      <c r="V56" s="95"/>
    </row>
    <row r="57" spans="1:22" x14ac:dyDescent="0.2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6"/>
      <c r="L57" s="96"/>
      <c r="M57" s="96"/>
      <c r="N57" s="96"/>
      <c r="O57" s="96"/>
      <c r="P57" s="96"/>
      <c r="Q57" s="97"/>
      <c r="R57" s="95"/>
      <c r="S57" s="95"/>
      <c r="T57" s="95"/>
      <c r="U57" s="95"/>
      <c r="V57" s="95"/>
    </row>
    <row r="58" spans="1:22" x14ac:dyDescent="0.2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6"/>
      <c r="L58" s="96"/>
      <c r="M58" s="96"/>
      <c r="N58" s="96"/>
      <c r="O58" s="96"/>
      <c r="P58" s="96"/>
      <c r="Q58" s="97"/>
      <c r="R58" s="95"/>
      <c r="S58" s="95"/>
      <c r="T58" s="95"/>
      <c r="U58" s="95"/>
      <c r="V58" s="95"/>
    </row>
    <row r="59" spans="1:22" x14ac:dyDescent="0.2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6"/>
      <c r="L59" s="96"/>
      <c r="M59" s="96"/>
      <c r="N59" s="96"/>
      <c r="O59" s="96"/>
      <c r="P59" s="96"/>
      <c r="Q59" s="97"/>
      <c r="R59" s="95"/>
      <c r="S59" s="95"/>
      <c r="T59" s="95"/>
      <c r="U59" s="95"/>
      <c r="V59" s="95"/>
    </row>
    <row r="60" spans="1:22" x14ac:dyDescent="0.2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6"/>
      <c r="L60" s="96"/>
      <c r="M60" s="96"/>
      <c r="N60" s="96"/>
      <c r="O60" s="96"/>
      <c r="P60" s="96"/>
      <c r="Q60" s="97"/>
      <c r="R60" s="95"/>
      <c r="S60" s="95"/>
      <c r="T60" s="95"/>
      <c r="U60" s="95"/>
      <c r="V60" s="95"/>
    </row>
    <row r="61" spans="1:22" x14ac:dyDescent="0.25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6"/>
      <c r="L61" s="96"/>
      <c r="M61" s="96"/>
      <c r="N61" s="96"/>
      <c r="O61" s="96"/>
      <c r="P61" s="96"/>
      <c r="Q61" s="97"/>
      <c r="R61" s="95"/>
      <c r="S61" s="95"/>
      <c r="T61" s="95"/>
      <c r="U61" s="95"/>
      <c r="V61" s="95"/>
    </row>
    <row r="62" spans="1:22" x14ac:dyDescent="0.25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6"/>
      <c r="L62" s="96"/>
      <c r="M62" s="96"/>
      <c r="N62" s="96"/>
      <c r="O62" s="96"/>
      <c r="P62" s="96"/>
      <c r="Q62" s="97"/>
      <c r="R62" s="95"/>
      <c r="S62" s="95"/>
      <c r="T62" s="95"/>
      <c r="U62" s="95"/>
      <c r="V62" s="95"/>
    </row>
    <row r="63" spans="1:22" x14ac:dyDescent="0.2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6"/>
      <c r="L63" s="96"/>
      <c r="M63" s="96"/>
      <c r="N63" s="96"/>
      <c r="O63" s="96"/>
      <c r="P63" s="96"/>
      <c r="Q63" s="97"/>
      <c r="R63" s="95"/>
      <c r="S63" s="95"/>
      <c r="T63" s="95"/>
      <c r="U63" s="95"/>
      <c r="V63" s="95"/>
    </row>
    <row r="64" spans="1:22" x14ac:dyDescent="0.2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6"/>
      <c r="L64" s="96"/>
      <c r="M64" s="96"/>
      <c r="N64" s="96"/>
      <c r="O64" s="96"/>
      <c r="P64" s="96"/>
      <c r="Q64" s="97"/>
      <c r="R64" s="95"/>
      <c r="S64" s="95"/>
      <c r="T64" s="95"/>
      <c r="U64" s="95"/>
      <c r="V64" s="95"/>
    </row>
    <row r="65" spans="1:22" x14ac:dyDescent="0.25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6"/>
      <c r="L65" s="96"/>
      <c r="M65" s="96"/>
      <c r="N65" s="96"/>
      <c r="O65" s="96"/>
      <c r="P65" s="96"/>
      <c r="Q65" s="97"/>
      <c r="R65" s="95"/>
      <c r="S65" s="95"/>
      <c r="T65" s="95"/>
      <c r="U65" s="95"/>
      <c r="V65" s="95"/>
    </row>
    <row r="66" spans="1:22" x14ac:dyDescent="0.25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6"/>
      <c r="L66" s="96"/>
      <c r="M66" s="96"/>
      <c r="N66" s="96"/>
      <c r="O66" s="96"/>
      <c r="P66" s="96"/>
      <c r="Q66" s="97"/>
      <c r="R66" s="95"/>
      <c r="S66" s="95"/>
      <c r="T66" s="95"/>
      <c r="U66" s="95"/>
      <c r="V66" s="95"/>
    </row>
    <row r="67" spans="1:22" x14ac:dyDescent="0.25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6"/>
      <c r="L67" s="96"/>
      <c r="M67" s="96"/>
      <c r="N67" s="96"/>
      <c r="O67" s="96"/>
      <c r="P67" s="96"/>
      <c r="Q67" s="97"/>
      <c r="R67" s="95"/>
      <c r="S67" s="95"/>
      <c r="T67" s="95"/>
      <c r="U67" s="95"/>
      <c r="V67" s="95"/>
    </row>
    <row r="68" spans="1:22" x14ac:dyDescent="0.2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6"/>
      <c r="L68" s="96"/>
      <c r="M68" s="96"/>
      <c r="N68" s="96"/>
      <c r="O68" s="96"/>
      <c r="P68" s="96"/>
      <c r="Q68" s="97"/>
      <c r="R68" s="95"/>
      <c r="S68" s="95"/>
      <c r="T68" s="95"/>
      <c r="U68" s="95"/>
      <c r="V68" s="95"/>
    </row>
    <row r="69" spans="1:22" x14ac:dyDescent="0.25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6"/>
      <c r="L69" s="96"/>
      <c r="M69" s="96"/>
      <c r="N69" s="96"/>
      <c r="O69" s="96"/>
      <c r="P69" s="96"/>
      <c r="Q69" s="97"/>
      <c r="R69" s="95"/>
      <c r="S69" s="95"/>
      <c r="T69" s="95"/>
      <c r="U69" s="95"/>
      <c r="V69" s="95"/>
    </row>
    <row r="70" spans="1:22" x14ac:dyDescent="0.25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6"/>
      <c r="L70" s="96"/>
      <c r="M70" s="96"/>
      <c r="N70" s="96"/>
      <c r="O70" s="96"/>
      <c r="P70" s="96"/>
      <c r="Q70" s="97"/>
      <c r="R70" s="95"/>
      <c r="S70" s="95"/>
      <c r="T70" s="95"/>
      <c r="U70" s="95"/>
      <c r="V70" s="95"/>
    </row>
    <row r="71" spans="1:22" x14ac:dyDescent="0.25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6"/>
      <c r="L71" s="96"/>
      <c r="M71" s="96"/>
      <c r="N71" s="96"/>
      <c r="O71" s="96"/>
      <c r="P71" s="96"/>
      <c r="Q71" s="97"/>
      <c r="R71" s="95"/>
      <c r="S71" s="95"/>
      <c r="T71" s="95"/>
      <c r="U71" s="95"/>
      <c r="V71" s="95"/>
    </row>
    <row r="72" spans="1:22" x14ac:dyDescent="0.2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6"/>
      <c r="L72" s="96"/>
      <c r="M72" s="96"/>
      <c r="N72" s="96"/>
      <c r="O72" s="96"/>
      <c r="P72" s="96"/>
      <c r="Q72" s="97"/>
      <c r="R72" s="95"/>
      <c r="S72" s="95"/>
      <c r="T72" s="95"/>
      <c r="U72" s="95"/>
      <c r="V72" s="95"/>
    </row>
    <row r="73" spans="1:22" x14ac:dyDescent="0.25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6"/>
      <c r="L73" s="96"/>
      <c r="M73" s="96"/>
      <c r="N73" s="96"/>
      <c r="O73" s="96"/>
      <c r="P73" s="96"/>
      <c r="Q73" s="97"/>
      <c r="R73" s="95"/>
      <c r="S73" s="95"/>
      <c r="T73" s="95"/>
      <c r="U73" s="95"/>
      <c r="V73" s="95"/>
    </row>
    <row r="74" spans="1:22" x14ac:dyDescent="0.2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6"/>
      <c r="L74" s="96"/>
      <c r="M74" s="96"/>
      <c r="N74" s="96"/>
      <c r="O74" s="96"/>
      <c r="P74" s="96"/>
      <c r="Q74" s="97"/>
      <c r="R74" s="95"/>
      <c r="S74" s="95"/>
      <c r="T74" s="95"/>
      <c r="U74" s="95"/>
      <c r="V74" s="95"/>
    </row>
    <row r="75" spans="1:22" x14ac:dyDescent="0.25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6"/>
      <c r="L75" s="96"/>
      <c r="M75" s="96"/>
      <c r="N75" s="96"/>
      <c r="O75" s="96"/>
      <c r="P75" s="96"/>
      <c r="Q75" s="97"/>
      <c r="R75" s="95"/>
      <c r="S75" s="95"/>
      <c r="T75" s="95"/>
      <c r="U75" s="95"/>
      <c r="V75" s="95"/>
    </row>
    <row r="76" spans="1:22" x14ac:dyDescent="0.25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6"/>
      <c r="L76" s="96"/>
      <c r="M76" s="96"/>
      <c r="N76" s="96"/>
      <c r="O76" s="96"/>
      <c r="P76" s="96"/>
      <c r="Q76" s="97"/>
      <c r="R76" s="95"/>
      <c r="S76" s="95"/>
      <c r="T76" s="95"/>
      <c r="U76" s="95"/>
      <c r="V76" s="95"/>
    </row>
    <row r="77" spans="1:22" x14ac:dyDescent="0.25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6"/>
      <c r="L77" s="96"/>
      <c r="M77" s="96"/>
      <c r="N77" s="96"/>
      <c r="O77" s="96"/>
      <c r="P77" s="96"/>
      <c r="Q77" s="97"/>
      <c r="R77" s="95"/>
      <c r="S77" s="95"/>
      <c r="T77" s="95"/>
      <c r="U77" s="95"/>
      <c r="V77" s="95"/>
    </row>
    <row r="78" spans="1:22" x14ac:dyDescent="0.25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6"/>
      <c r="L78" s="96"/>
      <c r="M78" s="96"/>
      <c r="N78" s="96"/>
      <c r="O78" s="96"/>
      <c r="P78" s="96"/>
      <c r="Q78" s="97"/>
      <c r="R78" s="95"/>
      <c r="S78" s="95"/>
      <c r="T78" s="95"/>
      <c r="U78" s="95"/>
      <c r="V78" s="95"/>
    </row>
    <row r="79" spans="1:22" x14ac:dyDescent="0.25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6"/>
      <c r="L79" s="96"/>
      <c r="M79" s="96"/>
      <c r="N79" s="96"/>
      <c r="O79" s="96"/>
      <c r="P79" s="96"/>
      <c r="Q79" s="97"/>
      <c r="R79" s="95"/>
      <c r="S79" s="95"/>
      <c r="T79" s="95"/>
      <c r="U79" s="95"/>
      <c r="V79" s="95"/>
    </row>
    <row r="80" spans="1:22" x14ac:dyDescent="0.25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6"/>
      <c r="L80" s="96"/>
      <c r="M80" s="96"/>
      <c r="N80" s="96"/>
      <c r="O80" s="96"/>
      <c r="P80" s="96"/>
      <c r="Q80" s="97"/>
      <c r="R80" s="95"/>
      <c r="S80" s="95"/>
      <c r="T80" s="95"/>
      <c r="U80" s="95"/>
      <c r="V80" s="95"/>
    </row>
    <row r="81" spans="1:22" x14ac:dyDescent="0.25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6"/>
      <c r="L81" s="96"/>
      <c r="M81" s="96"/>
      <c r="N81" s="96"/>
      <c r="O81" s="96"/>
      <c r="P81" s="96"/>
      <c r="Q81" s="97"/>
      <c r="R81" s="95"/>
      <c r="S81" s="95"/>
      <c r="T81" s="95"/>
      <c r="U81" s="95"/>
      <c r="V81" s="95"/>
    </row>
    <row r="82" spans="1:22" x14ac:dyDescent="0.25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6"/>
      <c r="L82" s="96"/>
      <c r="M82" s="96"/>
      <c r="N82" s="96"/>
      <c r="O82" s="96"/>
      <c r="P82" s="96"/>
      <c r="Q82" s="97"/>
      <c r="R82" s="95"/>
      <c r="S82" s="95"/>
      <c r="T82" s="98"/>
      <c r="U82" s="95"/>
      <c r="V82" s="95"/>
    </row>
    <row r="83" spans="1:22" x14ac:dyDescent="0.25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6"/>
      <c r="L83" s="96"/>
      <c r="M83" s="96"/>
      <c r="N83" s="96"/>
      <c r="O83" s="96"/>
      <c r="P83" s="96"/>
      <c r="Q83" s="97"/>
      <c r="R83" s="95"/>
      <c r="S83" s="95"/>
      <c r="T83" s="95"/>
      <c r="U83" s="95"/>
      <c r="V83" s="95"/>
    </row>
    <row r="84" spans="1:22" x14ac:dyDescent="0.25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6"/>
      <c r="L84" s="96"/>
      <c r="M84" s="96"/>
      <c r="N84" s="96"/>
      <c r="O84" s="96"/>
      <c r="P84" s="96"/>
      <c r="Q84" s="97"/>
      <c r="R84" s="95"/>
      <c r="S84" s="95"/>
      <c r="T84" s="95"/>
      <c r="U84" s="95"/>
      <c r="V84" s="95"/>
    </row>
    <row r="85" spans="1:22" x14ac:dyDescent="0.25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6"/>
      <c r="L85" s="96"/>
      <c r="M85" s="96"/>
      <c r="N85" s="96"/>
      <c r="O85" s="96"/>
      <c r="P85" s="96"/>
      <c r="Q85" s="97"/>
      <c r="R85" s="95"/>
      <c r="S85" s="95"/>
      <c r="T85" s="95"/>
      <c r="U85" s="95"/>
      <c r="V85" s="95"/>
    </row>
    <row r="86" spans="1:22" x14ac:dyDescent="0.25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6"/>
      <c r="L86" s="96"/>
      <c r="M86" s="96"/>
      <c r="N86" s="96"/>
      <c r="O86" s="96"/>
      <c r="P86" s="96"/>
      <c r="Q86" s="97"/>
      <c r="R86" s="95"/>
      <c r="S86" s="95"/>
      <c r="T86" s="95"/>
      <c r="U86" s="95"/>
      <c r="V86" s="95"/>
    </row>
    <row r="87" spans="1:22" x14ac:dyDescent="0.25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6"/>
      <c r="L87" s="96"/>
      <c r="M87" s="96"/>
      <c r="N87" s="96"/>
      <c r="O87" s="96"/>
      <c r="P87" s="96"/>
      <c r="Q87" s="97"/>
      <c r="R87" s="95"/>
      <c r="S87" s="95"/>
      <c r="T87" s="95"/>
      <c r="U87" s="95"/>
      <c r="V87" s="95"/>
    </row>
    <row r="88" spans="1:22" x14ac:dyDescent="0.25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6"/>
      <c r="L88" s="96"/>
      <c r="M88" s="96"/>
      <c r="N88" s="96"/>
      <c r="O88" s="96"/>
      <c r="P88" s="96"/>
      <c r="Q88" s="97"/>
      <c r="R88" s="95"/>
      <c r="S88" s="95"/>
      <c r="T88" s="95"/>
      <c r="U88" s="95"/>
      <c r="V88" s="95"/>
    </row>
    <row r="89" spans="1:22" x14ac:dyDescent="0.25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6"/>
      <c r="L89" s="96"/>
      <c r="M89" s="96"/>
      <c r="N89" s="96"/>
      <c r="O89" s="96"/>
      <c r="P89" s="96"/>
      <c r="Q89" s="97"/>
      <c r="R89" s="95"/>
      <c r="S89" s="95"/>
      <c r="T89" s="95"/>
      <c r="U89" s="95"/>
      <c r="V89" s="95"/>
    </row>
    <row r="90" spans="1:22" x14ac:dyDescent="0.2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6"/>
      <c r="L90" s="96"/>
      <c r="M90" s="96"/>
      <c r="N90" s="96"/>
      <c r="O90" s="96"/>
      <c r="P90" s="96"/>
      <c r="Q90" s="97"/>
      <c r="R90" s="95"/>
      <c r="S90" s="95"/>
      <c r="T90" s="95"/>
      <c r="U90" s="95"/>
      <c r="V90" s="95"/>
    </row>
    <row r="91" spans="1:22" x14ac:dyDescent="0.25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6"/>
      <c r="L91" s="96"/>
      <c r="M91" s="96"/>
      <c r="N91" s="96"/>
      <c r="O91" s="96"/>
      <c r="P91" s="96"/>
      <c r="Q91" s="97"/>
      <c r="R91" s="95"/>
      <c r="S91" s="95"/>
      <c r="T91" s="95"/>
      <c r="U91" s="95"/>
      <c r="V91" s="95"/>
    </row>
    <row r="92" spans="1:22" x14ac:dyDescent="0.25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6"/>
      <c r="L92" s="96"/>
      <c r="M92" s="96"/>
      <c r="N92" s="96"/>
      <c r="O92" s="96"/>
      <c r="P92" s="96"/>
      <c r="Q92" s="97"/>
      <c r="R92" s="95"/>
      <c r="S92" s="95"/>
      <c r="T92" s="95"/>
      <c r="U92" s="95"/>
      <c r="V92" s="95"/>
    </row>
    <row r="93" spans="1:22" x14ac:dyDescent="0.25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6"/>
      <c r="L93" s="96"/>
      <c r="M93" s="96"/>
      <c r="N93" s="96"/>
      <c r="O93" s="96"/>
      <c r="P93" s="96"/>
      <c r="Q93" s="97"/>
      <c r="R93" s="95"/>
      <c r="S93" s="95"/>
      <c r="T93" s="95"/>
      <c r="U93" s="95"/>
      <c r="V93" s="95"/>
    </row>
    <row r="94" spans="1:22" x14ac:dyDescent="0.25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6"/>
      <c r="L94" s="96"/>
      <c r="M94" s="96"/>
      <c r="N94" s="96"/>
      <c r="O94" s="96"/>
      <c r="P94" s="96"/>
      <c r="Q94" s="97"/>
      <c r="R94" s="95"/>
      <c r="S94" s="95"/>
      <c r="T94" s="95"/>
      <c r="U94" s="95"/>
      <c r="V94" s="95"/>
    </row>
    <row r="95" spans="1:22" x14ac:dyDescent="0.25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6"/>
      <c r="L95" s="96"/>
      <c r="M95" s="96"/>
      <c r="N95" s="96"/>
      <c r="O95" s="96"/>
      <c r="P95" s="96"/>
      <c r="Q95" s="97"/>
      <c r="R95" s="95"/>
      <c r="S95" s="95"/>
      <c r="T95" s="95"/>
      <c r="U95" s="95"/>
      <c r="V95" s="95"/>
    </row>
    <row r="96" spans="1:22" x14ac:dyDescent="0.25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6"/>
      <c r="L96" s="96"/>
      <c r="M96" s="96"/>
      <c r="N96" s="96"/>
      <c r="O96" s="96"/>
      <c r="P96" s="96"/>
      <c r="Q96" s="97"/>
      <c r="R96" s="95"/>
      <c r="S96" s="95"/>
      <c r="T96" s="95"/>
      <c r="U96" s="95"/>
      <c r="V96" s="95"/>
    </row>
    <row r="97" spans="1:22" x14ac:dyDescent="0.25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6"/>
      <c r="L97" s="96"/>
      <c r="M97" s="96"/>
      <c r="N97" s="96"/>
      <c r="O97" s="96"/>
      <c r="P97" s="96"/>
      <c r="Q97" s="97"/>
      <c r="R97" s="95"/>
      <c r="S97" s="95"/>
      <c r="T97" s="95"/>
      <c r="U97" s="95"/>
      <c r="V97" s="95"/>
    </row>
    <row r="98" spans="1:22" x14ac:dyDescent="0.25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6"/>
      <c r="L98" s="96"/>
      <c r="M98" s="96"/>
      <c r="N98" s="96"/>
      <c r="O98" s="96"/>
      <c r="P98" s="96"/>
      <c r="Q98" s="97"/>
      <c r="R98" s="95"/>
      <c r="S98" s="95"/>
      <c r="T98" s="95"/>
      <c r="U98" s="95"/>
      <c r="V98" s="95"/>
    </row>
    <row r="99" spans="1:22" x14ac:dyDescent="0.25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6"/>
      <c r="L99" s="96"/>
      <c r="M99" s="96"/>
      <c r="N99" s="96"/>
      <c r="O99" s="96"/>
      <c r="P99" s="96"/>
      <c r="Q99" s="97"/>
      <c r="R99" s="95"/>
      <c r="S99" s="95"/>
      <c r="T99" s="95"/>
      <c r="U99" s="95"/>
      <c r="V99" s="95"/>
    </row>
    <row r="100" spans="1:22" x14ac:dyDescent="0.25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6"/>
      <c r="L100" s="96"/>
      <c r="M100" s="96"/>
      <c r="N100" s="96"/>
      <c r="O100" s="96"/>
      <c r="P100" s="96"/>
      <c r="Q100" s="97"/>
      <c r="R100" s="95"/>
      <c r="S100" s="95"/>
      <c r="T100" s="95"/>
      <c r="U100" s="95"/>
      <c r="V100" s="95"/>
    </row>
    <row r="101" spans="1:22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6"/>
      <c r="L101" s="96"/>
      <c r="M101" s="96"/>
      <c r="N101" s="96"/>
      <c r="O101" s="96"/>
      <c r="P101" s="96"/>
      <c r="Q101" s="97"/>
      <c r="R101" s="95"/>
      <c r="S101" s="95"/>
      <c r="T101" s="95"/>
      <c r="U101" s="95"/>
      <c r="V101" s="95"/>
    </row>
    <row r="102" spans="1:22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6"/>
      <c r="L102" s="96"/>
      <c r="M102" s="96"/>
      <c r="N102" s="96"/>
      <c r="O102" s="96"/>
      <c r="P102" s="96"/>
      <c r="Q102" s="97"/>
      <c r="R102" s="95"/>
      <c r="S102" s="95"/>
      <c r="T102" s="95"/>
      <c r="U102" s="95"/>
      <c r="V102" s="95"/>
    </row>
    <row r="103" spans="1:22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6"/>
      <c r="L103" s="96"/>
      <c r="M103" s="96"/>
      <c r="N103" s="96"/>
      <c r="O103" s="96"/>
      <c r="P103" s="96"/>
      <c r="Q103" s="97"/>
      <c r="R103" s="95"/>
      <c r="S103" s="95"/>
      <c r="T103" s="95"/>
      <c r="U103" s="95"/>
      <c r="V103" s="95"/>
    </row>
    <row r="109" spans="1:22" x14ac:dyDescent="0.25">
      <c r="P109" s="10" t="s">
        <v>29</v>
      </c>
    </row>
  </sheetData>
  <sheetProtection sheet="1" objects="1" scenarios="1" selectLockedCells="1"/>
  <mergeCells count="34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V40:V41"/>
    <mergeCell ref="P4:P5"/>
    <mergeCell ref="N7:O7"/>
    <mergeCell ref="N8:O8"/>
    <mergeCell ref="Q44:R45"/>
    <mergeCell ref="Q42:R43"/>
    <mergeCell ref="Q4:U5"/>
    <mergeCell ref="M40:N41"/>
    <mergeCell ref="O40:O41"/>
    <mergeCell ref="P40:P41"/>
    <mergeCell ref="U40:U41"/>
    <mergeCell ref="B42:D42"/>
    <mergeCell ref="E42:F43"/>
    <mergeCell ref="G42:H43"/>
    <mergeCell ref="I42:J43"/>
    <mergeCell ref="K42:L43"/>
    <mergeCell ref="A44:D45"/>
    <mergeCell ref="E44:F45"/>
    <mergeCell ref="G44:H45"/>
    <mergeCell ref="I44:J45"/>
    <mergeCell ref="K44:L45"/>
  </mergeCells>
  <conditionalFormatting sqref="Q9:V39 A9:O39">
    <cfRule type="expression" dxfId="64" priority="3">
      <formula>IF($M9=0,TRUE,FALSE)</formula>
    </cfRule>
  </conditionalFormatting>
  <conditionalFormatting sqref="P9:P39">
    <cfRule type="expression" dxfId="63" priority="5">
      <formula>IF($M9=0,TRUE,FALSE)</formula>
    </cfRule>
  </conditionalFormatting>
  <conditionalFormatting sqref="O9:O39">
    <cfRule type="expression" dxfId="62" priority="4">
      <formula>IF(AND($M9=0,$O9=0),TRUE,FALSE)</formula>
    </cfRule>
    <cfRule type="expression" dxfId="61" priority="6">
      <formula>IF($O9=0,TRUE,FALSE)</formula>
    </cfRule>
  </conditionalFormatting>
  <conditionalFormatting sqref="A9:V39">
    <cfRule type="expression" dxfId="60" priority="2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rowBreaks count="1" manualBreakCount="1">
    <brk id="45" max="16383" man="1"/>
  </rowBreaks>
  <ignoredErrors>
    <ignoredError sqref="A1:W3 A11:B11 A10:B10 E10:W10 A5:W8 B4:W4 A45:W45 A44:D44 F44:W44 B9 A43 C43:W43 E9:W9 A14:W22 A12:B12 D12:L12 A13:E13 G13 N11:W11 N12:W12 M11:M12 I13:W13 D11:L11 A24:W42 A23:C23 E23:W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W109"/>
  <sheetViews>
    <sheetView zoomScale="80" zoomScaleNormal="80" workbookViewId="0">
      <selection activeCell="R14" sqref="R14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49</v>
      </c>
      <c r="B2" s="209"/>
      <c r="C2" s="209"/>
      <c r="D2" s="209"/>
      <c r="E2" s="209"/>
      <c r="F2" s="210"/>
      <c r="G2" s="214" t="str">
        <f>Januar!G2</f>
        <v>Name</v>
      </c>
      <c r="H2" s="215"/>
      <c r="I2" s="215"/>
      <c r="J2" s="215"/>
      <c r="K2" s="216"/>
      <c r="L2" s="214" t="str">
        <f>Januar!L2</f>
        <v>Dienststelle</v>
      </c>
      <c r="M2" s="215"/>
      <c r="N2" s="215"/>
      <c r="O2" s="215"/>
      <c r="P2" s="216"/>
      <c r="Q2" s="214" t="str">
        <f>Januar!Q2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2</v>
      </c>
      <c r="B7" s="27"/>
      <c r="C7" s="27"/>
      <c r="D7" s="27"/>
      <c r="E7" s="27"/>
      <c r="F7" s="27"/>
      <c r="G7" s="27"/>
      <c r="H7" s="27"/>
      <c r="I7" s="27"/>
      <c r="J7" s="27"/>
      <c r="K7" s="28"/>
      <c r="L7" s="46"/>
      <c r="M7" s="90"/>
      <c r="N7" s="236" t="s">
        <v>19</v>
      </c>
      <c r="O7" s="236"/>
      <c r="P7" s="99">
        <f>Januar!P40</f>
        <v>-184.80000000000007</v>
      </c>
      <c r="Q7" s="31"/>
      <c r="R7" s="27"/>
      <c r="S7" s="27"/>
      <c r="T7" s="27"/>
      <c r="U7" s="232" t="s">
        <v>20</v>
      </c>
      <c r="V7" s="234">
        <f>Januar!V40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6"/>
      <c r="N8" s="164" t="s">
        <v>21</v>
      </c>
      <c r="O8" s="164"/>
      <c r="P8" s="87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Sa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 t="shared" ref="K9:K34" si="2">J9-I9</f>
        <v>0</v>
      </c>
      <c r="L9" s="64">
        <f>IF(Q9=100,8.4,E9+H9-K9)</f>
        <v>0</v>
      </c>
      <c r="M9" s="86">
        <f t="shared" ref="M9:M39" si="3">IF(OR(A9="So",A9="Sa",A9=""),0,IF(VLOOKUP(DATE($A$4,$A$7,B9),Steuertabelle,1)=DATE($A$4,$A$7,B9),IF(VLOOKUP(DATE($A$4,$A$7,B9),Steuertabelle,2)="gT",0,4.2*$E$44/100),8.4/100*$E$44))</f>
        <v>0</v>
      </c>
      <c r="N9" s="65" t="str">
        <f>IF(M9-L9&lt;0,L9-M9,"")</f>
        <v/>
      </c>
      <c r="O9" s="66">
        <f>IF(M9-L9&gt;0,M9-L9,0)</f>
        <v>0</v>
      </c>
      <c r="P9" s="64">
        <f>SUM(P7,SUM(N9,-O9))</f>
        <v>-184.80000000000007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4">IF(W10="F","",TEXT(DATE($A$4,$A$7,B10),"TTT"))</f>
        <v>So</v>
      </c>
      <c r="B10" s="58">
        <v>2</v>
      </c>
      <c r="C10" s="59"/>
      <c r="D10" s="59"/>
      <c r="E10" s="60">
        <f t="shared" ref="E10:E39" si="5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si="2"/>
        <v>0</v>
      </c>
      <c r="L10" s="64">
        <f>IF(Q10=100,8.4,E10+H10-K10)</f>
        <v>0</v>
      </c>
      <c r="M10" s="86">
        <f t="shared" si="3"/>
        <v>0</v>
      </c>
      <c r="N10" s="65" t="str">
        <f t="shared" ref="N10:N39" si="6">IF(M10-L10&lt;0,L10-M10,"")</f>
        <v/>
      </c>
      <c r="O10" s="66">
        <f t="shared" ref="O10:O39" si="7">IF(M10-L10&gt;0,M10-L10,0)</f>
        <v>0</v>
      </c>
      <c r="P10" s="64">
        <f>SUM(P9,SUM(N10,-O10))</f>
        <v>-184.80000000000007</v>
      </c>
      <c r="Q10" s="67"/>
      <c r="R10" s="68"/>
      <c r="S10" s="68"/>
      <c r="T10" s="69"/>
      <c r="U10" s="59"/>
      <c r="V10" s="70"/>
      <c r="W10" s="3" t="str">
        <f t="shared" ref="W10:W39" si="8">IF(MONTH(DATE($A$4,$A$7,B10))&lt;&gt;$A$7,"F","OK")</f>
        <v>OK</v>
      </c>
    </row>
    <row r="11" spans="1:23" x14ac:dyDescent="0.25">
      <c r="A11" s="57" t="str">
        <f t="shared" si="4"/>
        <v>Mo</v>
      </c>
      <c r="B11" s="58">
        <v>3</v>
      </c>
      <c r="C11" s="59"/>
      <c r="D11" s="59"/>
      <c r="E11" s="60">
        <f t="shared" si="5"/>
        <v>0</v>
      </c>
      <c r="F11" s="61"/>
      <c r="G11" s="61"/>
      <c r="H11" s="60">
        <f t="shared" si="1"/>
        <v>0</v>
      </c>
      <c r="I11" s="62"/>
      <c r="J11" s="62"/>
      <c r="K11" s="63">
        <f t="shared" si="2"/>
        <v>0</v>
      </c>
      <c r="L11" s="64">
        <f t="shared" ref="L11:L34" si="9">IF(Q11=100,8.4,E11+H11-K11)</f>
        <v>0</v>
      </c>
      <c r="M11" s="86">
        <f t="shared" si="3"/>
        <v>8.4</v>
      </c>
      <c r="N11" s="65" t="str">
        <f t="shared" si="6"/>
        <v/>
      </c>
      <c r="O11" s="66">
        <f t="shared" si="7"/>
        <v>8.4</v>
      </c>
      <c r="P11" s="64">
        <f t="shared" ref="P11:P39" si="10">SUM(P10,SUM(N11,-O11))</f>
        <v>-193.20000000000007</v>
      </c>
      <c r="Q11" s="67"/>
      <c r="R11" s="68"/>
      <c r="S11" s="68"/>
      <c r="T11" s="69"/>
      <c r="U11" s="59"/>
      <c r="V11" s="70"/>
      <c r="W11" s="3" t="str">
        <f t="shared" si="8"/>
        <v>OK</v>
      </c>
    </row>
    <row r="12" spans="1:23" x14ac:dyDescent="0.25">
      <c r="A12" s="57" t="str">
        <f t="shared" si="4"/>
        <v>Di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9"/>
        <v>0</v>
      </c>
      <c r="M12" s="86">
        <f t="shared" si="3"/>
        <v>8.4</v>
      </c>
      <c r="N12" s="65" t="str">
        <f t="shared" si="6"/>
        <v/>
      </c>
      <c r="O12" s="66">
        <f t="shared" si="7"/>
        <v>8.4</v>
      </c>
      <c r="P12" s="64">
        <f t="shared" si="10"/>
        <v>-201.60000000000008</v>
      </c>
      <c r="Q12" s="67"/>
      <c r="R12" s="68"/>
      <c r="S12" s="68"/>
      <c r="T12" s="69"/>
      <c r="U12" s="59"/>
      <c r="V12" s="70"/>
      <c r="W12" s="3" t="str">
        <f t="shared" si="8"/>
        <v>OK</v>
      </c>
    </row>
    <row r="13" spans="1:23" x14ac:dyDescent="0.25">
      <c r="A13" s="57" t="str">
        <f t="shared" si="4"/>
        <v>Mi</v>
      </c>
      <c r="B13" s="58">
        <v>5</v>
      </c>
      <c r="C13" s="59"/>
      <c r="D13" s="59"/>
      <c r="E13" s="60">
        <f t="shared" si="5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9"/>
        <v>0</v>
      </c>
      <c r="M13" s="86">
        <f t="shared" si="3"/>
        <v>8.4</v>
      </c>
      <c r="N13" s="65" t="str">
        <f>IF(M13-L13&lt;0,L13-M13,"")</f>
        <v/>
      </c>
      <c r="O13" s="66">
        <f t="shared" si="7"/>
        <v>8.4</v>
      </c>
      <c r="P13" s="64">
        <f t="shared" si="10"/>
        <v>-210.00000000000009</v>
      </c>
      <c r="Q13" s="67"/>
      <c r="R13" s="68"/>
      <c r="S13" s="68"/>
      <c r="T13" s="69"/>
      <c r="U13" s="59"/>
      <c r="V13" s="70"/>
      <c r="W13" s="3" t="str">
        <f t="shared" si="8"/>
        <v>OK</v>
      </c>
    </row>
    <row r="14" spans="1:23" x14ac:dyDescent="0.25">
      <c r="A14" s="57" t="str">
        <f t="shared" si="4"/>
        <v>Do</v>
      </c>
      <c r="B14" s="58">
        <v>6</v>
      </c>
      <c r="C14" s="59"/>
      <c r="D14" s="59"/>
      <c r="E14" s="60">
        <f t="shared" si="5"/>
        <v>0</v>
      </c>
      <c r="F14" s="61"/>
      <c r="G14" s="61"/>
      <c r="H14" s="60">
        <f t="shared" si="1"/>
        <v>0</v>
      </c>
      <c r="I14" s="62"/>
      <c r="J14" s="62"/>
      <c r="K14" s="63">
        <f t="shared" si="2"/>
        <v>0</v>
      </c>
      <c r="L14" s="64">
        <f t="shared" si="9"/>
        <v>0</v>
      </c>
      <c r="M14" s="86">
        <f t="shared" si="3"/>
        <v>8.4</v>
      </c>
      <c r="N14" s="65" t="str">
        <f t="shared" si="6"/>
        <v/>
      </c>
      <c r="O14" s="66">
        <f t="shared" si="7"/>
        <v>8.4</v>
      </c>
      <c r="P14" s="64">
        <f t="shared" si="10"/>
        <v>-218.40000000000009</v>
      </c>
      <c r="Q14" s="67"/>
      <c r="R14" s="68"/>
      <c r="S14" s="68"/>
      <c r="T14" s="69"/>
      <c r="U14" s="59"/>
      <c r="V14" s="70"/>
      <c r="W14" s="3" t="str">
        <f t="shared" si="8"/>
        <v>OK</v>
      </c>
    </row>
    <row r="15" spans="1:23" x14ac:dyDescent="0.25">
      <c r="A15" s="57" t="str">
        <f t="shared" si="4"/>
        <v>Fr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2"/>
        <v>0</v>
      </c>
      <c r="L15" s="64">
        <f t="shared" si="9"/>
        <v>0</v>
      </c>
      <c r="M15" s="86">
        <f t="shared" si="3"/>
        <v>8.4</v>
      </c>
      <c r="N15" s="65" t="str">
        <f>IF(M15-L15&lt;0,L15-M15,"")</f>
        <v/>
      </c>
      <c r="O15" s="66">
        <f t="shared" si="7"/>
        <v>8.4</v>
      </c>
      <c r="P15" s="64">
        <f t="shared" si="10"/>
        <v>-226.8000000000001</v>
      </c>
      <c r="Q15" s="67"/>
      <c r="R15" s="68"/>
      <c r="S15" s="68"/>
      <c r="T15" s="69"/>
      <c r="U15" s="59"/>
      <c r="V15" s="70"/>
      <c r="W15" s="3" t="str">
        <f t="shared" si="8"/>
        <v>OK</v>
      </c>
    </row>
    <row r="16" spans="1:23" x14ac:dyDescent="0.25">
      <c r="A16" s="57" t="str">
        <f t="shared" si="4"/>
        <v>Sa</v>
      </c>
      <c r="B16" s="58">
        <v>8</v>
      </c>
      <c r="C16" s="59"/>
      <c r="D16" s="59"/>
      <c r="E16" s="60">
        <f t="shared" si="5"/>
        <v>0</v>
      </c>
      <c r="F16" s="61"/>
      <c r="G16" s="61"/>
      <c r="H16" s="60">
        <f t="shared" si="1"/>
        <v>0</v>
      </c>
      <c r="I16" s="62"/>
      <c r="J16" s="62"/>
      <c r="K16" s="63">
        <f t="shared" si="2"/>
        <v>0</v>
      </c>
      <c r="L16" s="64">
        <f t="shared" si="9"/>
        <v>0</v>
      </c>
      <c r="M16" s="86">
        <f t="shared" si="3"/>
        <v>0</v>
      </c>
      <c r="N16" s="65" t="str">
        <f t="shared" si="6"/>
        <v/>
      </c>
      <c r="O16" s="66">
        <f t="shared" si="7"/>
        <v>0</v>
      </c>
      <c r="P16" s="64">
        <f t="shared" si="10"/>
        <v>-226.8000000000001</v>
      </c>
      <c r="Q16" s="67"/>
      <c r="R16" s="68"/>
      <c r="S16" s="68"/>
      <c r="T16" s="69"/>
      <c r="U16" s="59"/>
      <c r="V16" s="70"/>
      <c r="W16" s="3" t="str">
        <f t="shared" si="8"/>
        <v>OK</v>
      </c>
    </row>
    <row r="17" spans="1:23" x14ac:dyDescent="0.25">
      <c r="A17" s="57" t="str">
        <f t="shared" si="4"/>
        <v>So</v>
      </c>
      <c r="B17" s="58">
        <v>9</v>
      </c>
      <c r="C17" s="59"/>
      <c r="D17" s="59"/>
      <c r="E17" s="60">
        <f t="shared" si="5"/>
        <v>0</v>
      </c>
      <c r="F17" s="61"/>
      <c r="G17" s="61"/>
      <c r="H17" s="60">
        <f t="shared" si="1"/>
        <v>0</v>
      </c>
      <c r="I17" s="62"/>
      <c r="J17" s="62"/>
      <c r="K17" s="63">
        <f t="shared" si="2"/>
        <v>0</v>
      </c>
      <c r="L17" s="64">
        <f t="shared" si="9"/>
        <v>0</v>
      </c>
      <c r="M17" s="86">
        <f t="shared" si="3"/>
        <v>0</v>
      </c>
      <c r="N17" s="65" t="str">
        <f t="shared" si="6"/>
        <v/>
      </c>
      <c r="O17" s="66">
        <f t="shared" si="7"/>
        <v>0</v>
      </c>
      <c r="P17" s="64">
        <f t="shared" si="10"/>
        <v>-226.8000000000001</v>
      </c>
      <c r="Q17" s="67"/>
      <c r="R17" s="68"/>
      <c r="S17" s="68"/>
      <c r="T17" s="69"/>
      <c r="U17" s="59"/>
      <c r="V17" s="70"/>
      <c r="W17" s="3" t="str">
        <f t="shared" si="8"/>
        <v>OK</v>
      </c>
    </row>
    <row r="18" spans="1:23" x14ac:dyDescent="0.25">
      <c r="A18" s="57" t="str">
        <f t="shared" si="4"/>
        <v>Mo</v>
      </c>
      <c r="B18" s="58">
        <v>10</v>
      </c>
      <c r="C18" s="59"/>
      <c r="D18" s="59"/>
      <c r="E18" s="60">
        <f t="shared" si="5"/>
        <v>0</v>
      </c>
      <c r="F18" s="61"/>
      <c r="G18" s="61"/>
      <c r="H18" s="60">
        <f t="shared" si="1"/>
        <v>0</v>
      </c>
      <c r="I18" s="62"/>
      <c r="J18" s="62"/>
      <c r="K18" s="63">
        <f t="shared" si="2"/>
        <v>0</v>
      </c>
      <c r="L18" s="64">
        <f t="shared" si="9"/>
        <v>0</v>
      </c>
      <c r="M18" s="86">
        <f t="shared" si="3"/>
        <v>8.4</v>
      </c>
      <c r="N18" s="65" t="str">
        <f t="shared" si="6"/>
        <v/>
      </c>
      <c r="O18" s="66">
        <f t="shared" si="7"/>
        <v>8.4</v>
      </c>
      <c r="P18" s="64">
        <f t="shared" si="10"/>
        <v>-235.2000000000001</v>
      </c>
      <c r="Q18" s="67"/>
      <c r="R18" s="68"/>
      <c r="S18" s="68"/>
      <c r="T18" s="69"/>
      <c r="U18" s="59"/>
      <c r="V18" s="70"/>
      <c r="W18" s="3" t="str">
        <f t="shared" si="8"/>
        <v>OK</v>
      </c>
    </row>
    <row r="19" spans="1:23" x14ac:dyDescent="0.25">
      <c r="A19" s="57" t="str">
        <f t="shared" si="4"/>
        <v>Di</v>
      </c>
      <c r="B19" s="58">
        <v>11</v>
      </c>
      <c r="C19" s="59"/>
      <c r="D19" s="59"/>
      <c r="E19" s="60">
        <f t="shared" si="5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9"/>
        <v>0</v>
      </c>
      <c r="M19" s="86">
        <f t="shared" si="3"/>
        <v>8.4</v>
      </c>
      <c r="N19" s="65" t="str">
        <f t="shared" si="6"/>
        <v/>
      </c>
      <c r="O19" s="66">
        <f t="shared" si="7"/>
        <v>8.4</v>
      </c>
      <c r="P19" s="64">
        <f t="shared" si="10"/>
        <v>-243.60000000000011</v>
      </c>
      <c r="Q19" s="67"/>
      <c r="R19" s="68"/>
      <c r="S19" s="68"/>
      <c r="T19" s="69"/>
      <c r="U19" s="59"/>
      <c r="V19" s="70"/>
      <c r="W19" s="3" t="str">
        <f t="shared" si="8"/>
        <v>OK</v>
      </c>
    </row>
    <row r="20" spans="1:23" x14ac:dyDescent="0.25">
      <c r="A20" s="57" t="str">
        <f t="shared" si="4"/>
        <v>Mi</v>
      </c>
      <c r="B20" s="58">
        <v>12</v>
      </c>
      <c r="C20" s="59"/>
      <c r="D20" s="59"/>
      <c r="E20" s="60">
        <f t="shared" si="5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3"/>
        <v>8.4</v>
      </c>
      <c r="N20" s="65" t="str">
        <f t="shared" si="6"/>
        <v/>
      </c>
      <c r="O20" s="66">
        <f t="shared" si="7"/>
        <v>8.4</v>
      </c>
      <c r="P20" s="64">
        <f t="shared" si="10"/>
        <v>-252.00000000000011</v>
      </c>
      <c r="Q20" s="67"/>
      <c r="R20" s="68"/>
      <c r="S20" s="68"/>
      <c r="T20" s="69"/>
      <c r="U20" s="59"/>
      <c r="V20" s="70"/>
      <c r="W20" s="3" t="str">
        <f t="shared" si="8"/>
        <v>OK</v>
      </c>
    </row>
    <row r="21" spans="1:23" x14ac:dyDescent="0.25">
      <c r="A21" s="57" t="str">
        <f t="shared" si="4"/>
        <v>Do</v>
      </c>
      <c r="B21" s="58">
        <v>13</v>
      </c>
      <c r="C21" s="59"/>
      <c r="D21" s="59"/>
      <c r="E21" s="60">
        <f t="shared" si="5"/>
        <v>0</v>
      </c>
      <c r="F21" s="61"/>
      <c r="G21" s="61"/>
      <c r="H21" s="60">
        <f t="shared" si="1"/>
        <v>0</v>
      </c>
      <c r="I21" s="62"/>
      <c r="J21" s="62"/>
      <c r="K21" s="63">
        <f t="shared" si="2"/>
        <v>0</v>
      </c>
      <c r="L21" s="64">
        <f t="shared" si="9"/>
        <v>0</v>
      </c>
      <c r="M21" s="86">
        <f t="shared" si="3"/>
        <v>8.4</v>
      </c>
      <c r="N21" s="65" t="str">
        <f t="shared" si="6"/>
        <v/>
      </c>
      <c r="O21" s="66">
        <f t="shared" si="7"/>
        <v>8.4</v>
      </c>
      <c r="P21" s="64">
        <f t="shared" si="10"/>
        <v>-260.40000000000009</v>
      </c>
      <c r="Q21" s="67"/>
      <c r="R21" s="68"/>
      <c r="S21" s="68"/>
      <c r="T21" s="69"/>
      <c r="U21" s="59"/>
      <c r="V21" s="70"/>
      <c r="W21" s="3" t="str">
        <f t="shared" si="8"/>
        <v>OK</v>
      </c>
    </row>
    <row r="22" spans="1:23" x14ac:dyDescent="0.25">
      <c r="A22" s="57" t="str">
        <f t="shared" si="4"/>
        <v>Fr</v>
      </c>
      <c r="B22" s="58">
        <v>14</v>
      </c>
      <c r="C22" s="59"/>
      <c r="D22" s="59"/>
      <c r="E22" s="60">
        <f t="shared" si="5"/>
        <v>0</v>
      </c>
      <c r="F22" s="61"/>
      <c r="G22" s="61"/>
      <c r="H22" s="60">
        <f t="shared" si="1"/>
        <v>0</v>
      </c>
      <c r="I22" s="62"/>
      <c r="J22" s="62"/>
      <c r="K22" s="63">
        <f t="shared" si="2"/>
        <v>0</v>
      </c>
      <c r="L22" s="64">
        <f t="shared" si="9"/>
        <v>0</v>
      </c>
      <c r="M22" s="86">
        <f t="shared" si="3"/>
        <v>8.4</v>
      </c>
      <c r="N22" s="65" t="str">
        <f t="shared" si="6"/>
        <v/>
      </c>
      <c r="O22" s="66">
        <f t="shared" si="7"/>
        <v>8.4</v>
      </c>
      <c r="P22" s="64">
        <f t="shared" si="10"/>
        <v>-268.80000000000007</v>
      </c>
      <c r="Q22" s="67"/>
      <c r="R22" s="68"/>
      <c r="S22" s="68"/>
      <c r="T22" s="69"/>
      <c r="U22" s="59"/>
      <c r="V22" s="70"/>
      <c r="W22" s="3" t="str">
        <f t="shared" si="8"/>
        <v>OK</v>
      </c>
    </row>
    <row r="23" spans="1:23" x14ac:dyDescent="0.25">
      <c r="A23" s="57" t="str">
        <f t="shared" si="4"/>
        <v>Sa</v>
      </c>
      <c r="B23" s="58">
        <v>15</v>
      </c>
      <c r="C23" s="59"/>
      <c r="D23" s="59"/>
      <c r="E23" s="60">
        <f t="shared" si="5"/>
        <v>0</v>
      </c>
      <c r="F23" s="61"/>
      <c r="G23" s="61"/>
      <c r="H23" s="60">
        <f t="shared" si="1"/>
        <v>0</v>
      </c>
      <c r="I23" s="62"/>
      <c r="J23" s="62"/>
      <c r="K23" s="63">
        <f t="shared" si="2"/>
        <v>0</v>
      </c>
      <c r="L23" s="64">
        <f t="shared" si="9"/>
        <v>0</v>
      </c>
      <c r="M23" s="86">
        <f t="shared" si="3"/>
        <v>0</v>
      </c>
      <c r="N23" s="65" t="str">
        <f t="shared" si="6"/>
        <v/>
      </c>
      <c r="O23" s="66">
        <f t="shared" si="7"/>
        <v>0</v>
      </c>
      <c r="P23" s="64">
        <f t="shared" si="10"/>
        <v>-268.80000000000007</v>
      </c>
      <c r="Q23" s="67"/>
      <c r="R23" s="68"/>
      <c r="S23" s="68"/>
      <c r="T23" s="69"/>
      <c r="U23" s="59"/>
      <c r="V23" s="70"/>
      <c r="W23" s="3" t="str">
        <f t="shared" si="8"/>
        <v>OK</v>
      </c>
    </row>
    <row r="24" spans="1:23" x14ac:dyDescent="0.25">
      <c r="A24" s="57" t="str">
        <f t="shared" si="4"/>
        <v>So</v>
      </c>
      <c r="B24" s="58">
        <v>16</v>
      </c>
      <c r="C24" s="59"/>
      <c r="D24" s="59"/>
      <c r="E24" s="60">
        <f t="shared" si="5"/>
        <v>0</v>
      </c>
      <c r="F24" s="61"/>
      <c r="G24" s="61"/>
      <c r="H24" s="60">
        <f t="shared" si="1"/>
        <v>0</v>
      </c>
      <c r="I24" s="62"/>
      <c r="J24" s="62"/>
      <c r="K24" s="63">
        <f t="shared" si="2"/>
        <v>0</v>
      </c>
      <c r="L24" s="64">
        <f t="shared" si="9"/>
        <v>0</v>
      </c>
      <c r="M24" s="86">
        <f t="shared" si="3"/>
        <v>0</v>
      </c>
      <c r="N24" s="65" t="str">
        <f t="shared" si="6"/>
        <v/>
      </c>
      <c r="O24" s="66">
        <f t="shared" si="7"/>
        <v>0</v>
      </c>
      <c r="P24" s="64">
        <f t="shared" si="10"/>
        <v>-268.80000000000007</v>
      </c>
      <c r="Q24" s="67"/>
      <c r="R24" s="68"/>
      <c r="S24" s="68"/>
      <c r="T24" s="69"/>
      <c r="U24" s="59"/>
      <c r="V24" s="70"/>
      <c r="W24" s="3" t="str">
        <f t="shared" si="8"/>
        <v>OK</v>
      </c>
    </row>
    <row r="25" spans="1:23" x14ac:dyDescent="0.25">
      <c r="A25" s="57" t="str">
        <f t="shared" si="4"/>
        <v>Mo</v>
      </c>
      <c r="B25" s="58">
        <v>17</v>
      </c>
      <c r="C25" s="59"/>
      <c r="D25" s="59"/>
      <c r="E25" s="60">
        <f t="shared" si="5"/>
        <v>0</v>
      </c>
      <c r="F25" s="61"/>
      <c r="G25" s="61"/>
      <c r="H25" s="60">
        <f t="shared" si="1"/>
        <v>0</v>
      </c>
      <c r="I25" s="62"/>
      <c r="J25" s="62"/>
      <c r="K25" s="63">
        <f t="shared" si="2"/>
        <v>0</v>
      </c>
      <c r="L25" s="64">
        <f t="shared" si="9"/>
        <v>0</v>
      </c>
      <c r="M25" s="86">
        <f t="shared" si="3"/>
        <v>8.4</v>
      </c>
      <c r="N25" s="65" t="str">
        <f t="shared" si="6"/>
        <v/>
      </c>
      <c r="O25" s="66">
        <f t="shared" si="7"/>
        <v>8.4</v>
      </c>
      <c r="P25" s="64">
        <f t="shared" si="10"/>
        <v>-277.20000000000005</v>
      </c>
      <c r="Q25" s="67"/>
      <c r="R25" s="68"/>
      <c r="S25" s="68"/>
      <c r="T25" s="69"/>
      <c r="U25" s="59"/>
      <c r="V25" s="70"/>
      <c r="W25" s="3" t="str">
        <f t="shared" si="8"/>
        <v>OK</v>
      </c>
    </row>
    <row r="26" spans="1:23" x14ac:dyDescent="0.25">
      <c r="A26" s="57" t="str">
        <f t="shared" si="4"/>
        <v>Di</v>
      </c>
      <c r="B26" s="58">
        <v>18</v>
      </c>
      <c r="C26" s="59"/>
      <c r="D26" s="59"/>
      <c r="E26" s="60">
        <f t="shared" si="5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9"/>
        <v>0</v>
      </c>
      <c r="M26" s="86">
        <f t="shared" si="3"/>
        <v>8.4</v>
      </c>
      <c r="N26" s="65" t="str">
        <f t="shared" si="6"/>
        <v/>
      </c>
      <c r="O26" s="66">
        <f t="shared" si="7"/>
        <v>8.4</v>
      </c>
      <c r="P26" s="64">
        <f t="shared" si="10"/>
        <v>-285.60000000000002</v>
      </c>
      <c r="Q26" s="67"/>
      <c r="R26" s="68"/>
      <c r="S26" s="68"/>
      <c r="T26" s="69"/>
      <c r="U26" s="59"/>
      <c r="V26" s="70"/>
      <c r="W26" s="3" t="str">
        <f t="shared" si="8"/>
        <v>OK</v>
      </c>
    </row>
    <row r="27" spans="1:23" x14ac:dyDescent="0.25">
      <c r="A27" s="57" t="str">
        <f t="shared" si="4"/>
        <v>Mi</v>
      </c>
      <c r="B27" s="58">
        <v>19</v>
      </c>
      <c r="C27" s="59"/>
      <c r="D27" s="59"/>
      <c r="E27" s="60">
        <f t="shared" si="5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9"/>
        <v>0</v>
      </c>
      <c r="M27" s="86">
        <f t="shared" si="3"/>
        <v>8.4</v>
      </c>
      <c r="N27" s="65" t="str">
        <f t="shared" si="6"/>
        <v/>
      </c>
      <c r="O27" s="66">
        <f t="shared" si="7"/>
        <v>8.4</v>
      </c>
      <c r="P27" s="64">
        <f t="shared" si="10"/>
        <v>-294</v>
      </c>
      <c r="Q27" s="67"/>
      <c r="R27" s="68"/>
      <c r="S27" s="68"/>
      <c r="T27" s="69"/>
      <c r="U27" s="59"/>
      <c r="V27" s="70"/>
      <c r="W27" s="3" t="str">
        <f t="shared" si="8"/>
        <v>OK</v>
      </c>
    </row>
    <row r="28" spans="1:23" x14ac:dyDescent="0.25">
      <c r="A28" s="57" t="str">
        <f t="shared" si="4"/>
        <v>Do</v>
      </c>
      <c r="B28" s="58">
        <v>20</v>
      </c>
      <c r="C28" s="59"/>
      <c r="D28" s="59"/>
      <c r="E28" s="60">
        <f t="shared" si="5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9"/>
        <v>0</v>
      </c>
      <c r="M28" s="86">
        <f t="shared" si="3"/>
        <v>8.4</v>
      </c>
      <c r="N28" s="65" t="str">
        <f t="shared" si="6"/>
        <v/>
      </c>
      <c r="O28" s="66">
        <f t="shared" si="7"/>
        <v>8.4</v>
      </c>
      <c r="P28" s="64">
        <f t="shared" si="10"/>
        <v>-302.39999999999998</v>
      </c>
      <c r="Q28" s="67"/>
      <c r="R28" s="68"/>
      <c r="S28" s="68"/>
      <c r="T28" s="69"/>
      <c r="U28" s="59"/>
      <c r="V28" s="70"/>
      <c r="W28" s="3" t="str">
        <f t="shared" si="8"/>
        <v>OK</v>
      </c>
    </row>
    <row r="29" spans="1:23" x14ac:dyDescent="0.25">
      <c r="A29" s="57" t="str">
        <f t="shared" si="4"/>
        <v>Fr</v>
      </c>
      <c r="B29" s="58">
        <v>21</v>
      </c>
      <c r="C29" s="59"/>
      <c r="D29" s="59"/>
      <c r="E29" s="60">
        <f t="shared" si="5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9"/>
        <v>0</v>
      </c>
      <c r="M29" s="86">
        <f t="shared" si="3"/>
        <v>8.4</v>
      </c>
      <c r="N29" s="65" t="str">
        <f t="shared" si="6"/>
        <v/>
      </c>
      <c r="O29" s="66">
        <f t="shared" si="7"/>
        <v>8.4</v>
      </c>
      <c r="P29" s="64">
        <f t="shared" si="10"/>
        <v>-310.79999999999995</v>
      </c>
      <c r="Q29" s="67"/>
      <c r="R29" s="68"/>
      <c r="S29" s="68"/>
      <c r="T29" s="69"/>
      <c r="U29" s="59"/>
      <c r="V29" s="70"/>
      <c r="W29" s="3" t="str">
        <f t="shared" si="8"/>
        <v>OK</v>
      </c>
    </row>
    <row r="30" spans="1:23" x14ac:dyDescent="0.25">
      <c r="A30" s="57" t="str">
        <f t="shared" si="4"/>
        <v>Sa</v>
      </c>
      <c r="B30" s="58">
        <v>22</v>
      </c>
      <c r="C30" s="59"/>
      <c r="D30" s="59"/>
      <c r="E30" s="60">
        <f t="shared" si="5"/>
        <v>0</v>
      </c>
      <c r="F30" s="61"/>
      <c r="G30" s="61"/>
      <c r="H30" s="60">
        <f t="shared" si="1"/>
        <v>0</v>
      </c>
      <c r="I30" s="62"/>
      <c r="J30" s="62"/>
      <c r="K30" s="63">
        <f t="shared" si="2"/>
        <v>0</v>
      </c>
      <c r="L30" s="64">
        <f t="shared" si="9"/>
        <v>0</v>
      </c>
      <c r="M30" s="86">
        <f t="shared" si="3"/>
        <v>0</v>
      </c>
      <c r="N30" s="65" t="str">
        <f t="shared" si="6"/>
        <v/>
      </c>
      <c r="O30" s="66">
        <f t="shared" si="7"/>
        <v>0</v>
      </c>
      <c r="P30" s="64">
        <f t="shared" si="10"/>
        <v>-310.79999999999995</v>
      </c>
      <c r="Q30" s="67"/>
      <c r="R30" s="68"/>
      <c r="S30" s="68"/>
      <c r="T30" s="69"/>
      <c r="U30" s="59"/>
      <c r="V30" s="70"/>
      <c r="W30" s="3" t="str">
        <f t="shared" si="8"/>
        <v>OK</v>
      </c>
    </row>
    <row r="31" spans="1:23" x14ac:dyDescent="0.25">
      <c r="A31" s="57" t="str">
        <f t="shared" si="4"/>
        <v>So</v>
      </c>
      <c r="B31" s="58">
        <v>23</v>
      </c>
      <c r="C31" s="59"/>
      <c r="D31" s="59"/>
      <c r="E31" s="60">
        <f t="shared" si="5"/>
        <v>0</v>
      </c>
      <c r="F31" s="61"/>
      <c r="G31" s="61"/>
      <c r="H31" s="60">
        <f t="shared" si="1"/>
        <v>0</v>
      </c>
      <c r="I31" s="62"/>
      <c r="J31" s="62"/>
      <c r="K31" s="63">
        <f t="shared" si="2"/>
        <v>0</v>
      </c>
      <c r="L31" s="64">
        <f t="shared" si="9"/>
        <v>0</v>
      </c>
      <c r="M31" s="86">
        <f t="shared" si="3"/>
        <v>0</v>
      </c>
      <c r="N31" s="65" t="str">
        <f t="shared" si="6"/>
        <v/>
      </c>
      <c r="O31" s="66">
        <f t="shared" si="7"/>
        <v>0</v>
      </c>
      <c r="P31" s="64">
        <f t="shared" si="10"/>
        <v>-310.79999999999995</v>
      </c>
      <c r="Q31" s="67"/>
      <c r="R31" s="68"/>
      <c r="S31" s="68"/>
      <c r="T31" s="69"/>
      <c r="U31" s="59"/>
      <c r="V31" s="70"/>
      <c r="W31" s="3" t="str">
        <f t="shared" si="8"/>
        <v>OK</v>
      </c>
    </row>
    <row r="32" spans="1:23" x14ac:dyDescent="0.25">
      <c r="A32" s="57" t="str">
        <f t="shared" si="4"/>
        <v>Mo</v>
      </c>
      <c r="B32" s="58">
        <v>24</v>
      </c>
      <c r="C32" s="59"/>
      <c r="D32" s="59"/>
      <c r="E32" s="60">
        <f t="shared" si="5"/>
        <v>0</v>
      </c>
      <c r="F32" s="61"/>
      <c r="G32" s="61"/>
      <c r="H32" s="60">
        <f t="shared" si="1"/>
        <v>0</v>
      </c>
      <c r="I32" s="62"/>
      <c r="J32" s="62"/>
      <c r="K32" s="63">
        <f t="shared" si="2"/>
        <v>0</v>
      </c>
      <c r="L32" s="64">
        <f t="shared" si="9"/>
        <v>0</v>
      </c>
      <c r="M32" s="86">
        <f t="shared" si="3"/>
        <v>8.4</v>
      </c>
      <c r="N32" s="65" t="str">
        <f t="shared" si="6"/>
        <v/>
      </c>
      <c r="O32" s="66">
        <f t="shared" si="7"/>
        <v>8.4</v>
      </c>
      <c r="P32" s="64">
        <f t="shared" si="10"/>
        <v>-319.19999999999993</v>
      </c>
      <c r="Q32" s="67"/>
      <c r="R32" s="68"/>
      <c r="S32" s="68"/>
      <c r="T32" s="69"/>
      <c r="U32" s="59"/>
      <c r="V32" s="70"/>
      <c r="W32" s="3" t="str">
        <f t="shared" si="8"/>
        <v>OK</v>
      </c>
    </row>
    <row r="33" spans="1:23" x14ac:dyDescent="0.25">
      <c r="A33" s="57" t="str">
        <f t="shared" si="4"/>
        <v>Di</v>
      </c>
      <c r="B33" s="58">
        <v>25</v>
      </c>
      <c r="C33" s="59"/>
      <c r="D33" s="59"/>
      <c r="E33" s="60">
        <f t="shared" si="5"/>
        <v>0</v>
      </c>
      <c r="F33" s="61"/>
      <c r="G33" s="61"/>
      <c r="H33" s="60">
        <f t="shared" si="1"/>
        <v>0</v>
      </c>
      <c r="I33" s="62"/>
      <c r="J33" s="62"/>
      <c r="K33" s="63">
        <f t="shared" si="2"/>
        <v>0</v>
      </c>
      <c r="L33" s="64">
        <f t="shared" si="9"/>
        <v>0</v>
      </c>
      <c r="M33" s="86">
        <f t="shared" si="3"/>
        <v>8.4</v>
      </c>
      <c r="N33" s="65" t="str">
        <f t="shared" si="6"/>
        <v/>
      </c>
      <c r="O33" s="66">
        <f t="shared" si="7"/>
        <v>8.4</v>
      </c>
      <c r="P33" s="64">
        <f t="shared" si="10"/>
        <v>-327.59999999999991</v>
      </c>
      <c r="Q33" s="67"/>
      <c r="R33" s="68"/>
      <c r="S33" s="68"/>
      <c r="T33" s="69"/>
      <c r="U33" s="59"/>
      <c r="V33" s="70"/>
      <c r="W33" s="3" t="str">
        <f t="shared" si="8"/>
        <v>OK</v>
      </c>
    </row>
    <row r="34" spans="1:23" x14ac:dyDescent="0.25">
      <c r="A34" s="57" t="str">
        <f t="shared" si="4"/>
        <v>Mi</v>
      </c>
      <c r="B34" s="58">
        <v>26</v>
      </c>
      <c r="C34" s="59"/>
      <c r="D34" s="59"/>
      <c r="E34" s="60">
        <f t="shared" si="5"/>
        <v>0</v>
      </c>
      <c r="F34" s="61"/>
      <c r="G34" s="61"/>
      <c r="H34" s="60">
        <f t="shared" si="1"/>
        <v>0</v>
      </c>
      <c r="I34" s="62"/>
      <c r="J34" s="62"/>
      <c r="K34" s="63">
        <f t="shared" si="2"/>
        <v>0</v>
      </c>
      <c r="L34" s="64">
        <f t="shared" si="9"/>
        <v>0</v>
      </c>
      <c r="M34" s="86">
        <f t="shared" si="3"/>
        <v>8.4</v>
      </c>
      <c r="N34" s="65" t="str">
        <f t="shared" si="6"/>
        <v/>
      </c>
      <c r="O34" s="66">
        <f t="shared" si="7"/>
        <v>8.4</v>
      </c>
      <c r="P34" s="64">
        <f t="shared" si="10"/>
        <v>-335.99999999999989</v>
      </c>
      <c r="Q34" s="67"/>
      <c r="R34" s="68"/>
      <c r="S34" s="68"/>
      <c r="T34" s="69"/>
      <c r="U34" s="59"/>
      <c r="V34" s="70"/>
      <c r="W34" s="3" t="str">
        <f t="shared" si="8"/>
        <v>OK</v>
      </c>
    </row>
    <row r="35" spans="1:23" x14ac:dyDescent="0.25">
      <c r="A35" s="57" t="str">
        <f t="shared" si="4"/>
        <v>Do</v>
      </c>
      <c r="B35" s="58">
        <v>27</v>
      </c>
      <c r="C35" s="59"/>
      <c r="D35" s="59"/>
      <c r="E35" s="60">
        <f t="shared" si="5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3"/>
        <v>8.4</v>
      </c>
      <c r="N35" s="65" t="str">
        <f t="shared" si="6"/>
        <v/>
      </c>
      <c r="O35" s="66">
        <f t="shared" si="7"/>
        <v>8.4</v>
      </c>
      <c r="P35" s="64">
        <f t="shared" si="10"/>
        <v>-344.39999999999986</v>
      </c>
      <c r="Q35" s="67"/>
      <c r="R35" s="68"/>
      <c r="S35" s="68"/>
      <c r="T35" s="69"/>
      <c r="U35" s="59"/>
      <c r="V35" s="70"/>
      <c r="W35" s="3" t="str">
        <f t="shared" si="8"/>
        <v>OK</v>
      </c>
    </row>
    <row r="36" spans="1:23" x14ac:dyDescent="0.25">
      <c r="A36" s="57" t="str">
        <f t="shared" si="4"/>
        <v>Fr</v>
      </c>
      <c r="B36" s="58">
        <v>28</v>
      </c>
      <c r="C36" s="59"/>
      <c r="D36" s="59"/>
      <c r="E36" s="60">
        <f t="shared" si="5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3"/>
        <v>8.4</v>
      </c>
      <c r="N36" s="65" t="str">
        <f t="shared" si="6"/>
        <v/>
      </c>
      <c r="O36" s="66">
        <f t="shared" si="7"/>
        <v>8.4</v>
      </c>
      <c r="P36" s="64">
        <f t="shared" si="10"/>
        <v>-352.79999999999984</v>
      </c>
      <c r="Q36" s="67"/>
      <c r="R36" s="68"/>
      <c r="S36" s="68"/>
      <c r="T36" s="69"/>
      <c r="U36" s="59"/>
      <c r="V36" s="70"/>
      <c r="W36" s="3" t="str">
        <f t="shared" si="8"/>
        <v>OK</v>
      </c>
    </row>
    <row r="37" spans="1:23" x14ac:dyDescent="0.25">
      <c r="A37" s="57" t="str">
        <f t="shared" si="4"/>
        <v/>
      </c>
      <c r="B37" s="58">
        <v>29</v>
      </c>
      <c r="C37" s="59"/>
      <c r="D37" s="59"/>
      <c r="E37" s="60">
        <f t="shared" si="5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3"/>
        <v>0</v>
      </c>
      <c r="N37" s="65" t="str">
        <f t="shared" si="6"/>
        <v/>
      </c>
      <c r="O37" s="66">
        <f t="shared" si="7"/>
        <v>0</v>
      </c>
      <c r="P37" s="64">
        <f t="shared" si="10"/>
        <v>-352.79999999999984</v>
      </c>
      <c r="Q37" s="67"/>
      <c r="R37" s="68"/>
      <c r="S37" s="68"/>
      <c r="T37" s="69"/>
      <c r="U37" s="59"/>
      <c r="V37" s="70"/>
      <c r="W37" s="3" t="str">
        <f t="shared" si="8"/>
        <v>F</v>
      </c>
    </row>
    <row r="38" spans="1:23" x14ac:dyDescent="0.25">
      <c r="A38" s="57" t="str">
        <f t="shared" si="4"/>
        <v/>
      </c>
      <c r="B38" s="58">
        <v>30</v>
      </c>
      <c r="C38" s="59"/>
      <c r="D38" s="59"/>
      <c r="E38" s="60">
        <f t="shared" si="5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3"/>
        <v>0</v>
      </c>
      <c r="N38" s="65" t="str">
        <f t="shared" si="6"/>
        <v/>
      </c>
      <c r="O38" s="66">
        <f t="shared" si="7"/>
        <v>0</v>
      </c>
      <c r="P38" s="64">
        <f>SUM(P37,SUM(N38,-O38))</f>
        <v>-352.79999999999984</v>
      </c>
      <c r="Q38" s="67"/>
      <c r="R38" s="68"/>
      <c r="S38" s="68"/>
      <c r="T38" s="69"/>
      <c r="U38" s="59"/>
      <c r="V38" s="70"/>
      <c r="W38" s="3" t="str">
        <f t="shared" si="8"/>
        <v>F</v>
      </c>
    </row>
    <row r="39" spans="1:23" x14ac:dyDescent="0.25">
      <c r="A39" s="57" t="str">
        <f t="shared" si="4"/>
        <v/>
      </c>
      <c r="B39" s="58">
        <v>31</v>
      </c>
      <c r="C39" s="59"/>
      <c r="D39" s="59"/>
      <c r="E39" s="60">
        <f t="shared" si="5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3"/>
        <v>0</v>
      </c>
      <c r="N39" s="65" t="str">
        <f t="shared" si="6"/>
        <v/>
      </c>
      <c r="O39" s="66">
        <f t="shared" si="7"/>
        <v>0</v>
      </c>
      <c r="P39" s="64">
        <f t="shared" si="10"/>
        <v>-352.79999999999984</v>
      </c>
      <c r="Q39" s="67"/>
      <c r="R39" s="68"/>
      <c r="S39" s="68"/>
      <c r="T39" s="69"/>
      <c r="U39" s="59"/>
      <c r="V39" s="70"/>
      <c r="W39" s="3" t="str">
        <f t="shared" si="8"/>
        <v>F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-352.79999999999984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168.00000000000009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Januar!E44</f>
        <v>100</v>
      </c>
      <c r="F44" s="136"/>
      <c r="G44" s="139">
        <f>B43*E44/100</f>
        <v>168.00000000000009</v>
      </c>
      <c r="H44" s="140"/>
      <c r="I44" s="143">
        <f>SUM(L9:L39)+(P7)</f>
        <v>-184.80000000000007</v>
      </c>
      <c r="J44" s="144"/>
      <c r="K44" s="147">
        <f>P40</f>
        <v>-352.79999999999984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7:O7"/>
    <mergeCell ref="N8:O8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59" priority="2">
      <formula>IF($M9=0,TRUE,FALSE)</formula>
    </cfRule>
  </conditionalFormatting>
  <conditionalFormatting sqref="P9:P39">
    <cfRule type="expression" dxfId="58" priority="4">
      <formula>IF($M9=0,TRUE,FALSE)</formula>
    </cfRule>
  </conditionalFormatting>
  <conditionalFormatting sqref="O9:O39">
    <cfRule type="expression" dxfId="57" priority="3">
      <formula>IF(AND($M9=0,$O9=0),TRUE,FALSE)</formula>
    </cfRule>
    <cfRule type="expression" dxfId="56" priority="5">
      <formula>IF($O9=0,TRUE,FALSE)</formula>
    </cfRule>
  </conditionalFormatting>
  <conditionalFormatting sqref="A9:V39">
    <cfRule type="expression" dxfId="55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5:W8 B4:W4 A45:W45 A43 D43:W43 A44:D44 F44:W44 A12:W42 A11:E11 H11:W11 A10:W10 A9:B9 D9:W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W109"/>
  <sheetViews>
    <sheetView zoomScale="80" zoomScaleNormal="80" workbookViewId="0">
      <selection activeCell="C9" sqref="C9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50</v>
      </c>
      <c r="B2" s="209"/>
      <c r="C2" s="209"/>
      <c r="D2" s="209"/>
      <c r="E2" s="209"/>
      <c r="F2" s="210"/>
      <c r="G2" s="214" t="str">
        <f>Februar!G2</f>
        <v>Name</v>
      </c>
      <c r="H2" s="215"/>
      <c r="I2" s="215"/>
      <c r="J2" s="215"/>
      <c r="K2" s="216"/>
      <c r="L2" s="214" t="str">
        <f>Februar!L2</f>
        <v>Dienststelle</v>
      </c>
      <c r="M2" s="215"/>
      <c r="N2" s="215"/>
      <c r="O2" s="215"/>
      <c r="P2" s="216"/>
      <c r="Q2" s="214" t="str">
        <f>Februar!Q2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3</v>
      </c>
      <c r="B7" s="27"/>
      <c r="C7" s="27"/>
      <c r="D7" s="27"/>
      <c r="E7" s="27"/>
      <c r="F7" s="27"/>
      <c r="G7" s="27"/>
      <c r="H7" s="27"/>
      <c r="I7" s="27"/>
      <c r="J7" s="27"/>
      <c r="K7" s="101"/>
      <c r="L7" s="102"/>
      <c r="M7" s="30"/>
      <c r="N7" s="162" t="s">
        <v>19</v>
      </c>
      <c r="O7" s="237"/>
      <c r="P7" s="99">
        <f>Februar!P40</f>
        <v>-352.79999999999984</v>
      </c>
      <c r="Q7" s="31"/>
      <c r="R7" s="27"/>
      <c r="S7" s="27"/>
      <c r="T7" s="27"/>
      <c r="U7" s="232" t="s">
        <v>20</v>
      </c>
      <c r="V7" s="234">
        <f>Februar!V40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0"/>
      <c r="N8" s="164" t="s">
        <v>21</v>
      </c>
      <c r="O8" s="164"/>
      <c r="P8" s="87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Sa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 t="shared" ref="K9:K34" si="2">J9-I9</f>
        <v>0</v>
      </c>
      <c r="L9" s="64">
        <f t="shared" ref="L9:L34" si="3">IF(Q9=100,8.4,E9+H9-K9)</f>
        <v>0</v>
      </c>
      <c r="M9" s="86">
        <f>IF(OR(A9="So",A9="Sa",A9=""),0,IF(VLOOKUP(DATE($A$4,$A$7,B9),Steuertabelle,1)=DATE($A$4,$A$7,B9),IF(VLOOKUP(DATE($A$4,$A$7,B9),Steuertabelle,2)="gT",0,4.2*$E$44/100),8.4/100*$E$44))</f>
        <v>0</v>
      </c>
      <c r="N9" s="65" t="str">
        <f>IF(M9-L9&lt;0,L9-M9,"")</f>
        <v/>
      </c>
      <c r="O9" s="66">
        <f>IF(M9-L9&gt;0,M9-L9,0)</f>
        <v>0</v>
      </c>
      <c r="P9" s="64">
        <f>SUM(P7,SUM(N9,-O9))</f>
        <v>-352.79999999999984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4">IF(W10="F","",TEXT(DATE($A$4,$A$7,B10),"TTT"))</f>
        <v>So</v>
      </c>
      <c r="B10" s="58">
        <v>2</v>
      </c>
      <c r="C10" s="59"/>
      <c r="D10" s="59"/>
      <c r="E10" s="60">
        <f t="shared" ref="E10:E39" si="5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si="2"/>
        <v>0</v>
      </c>
      <c r="L10" s="64">
        <f>IF(Q10=100,8.4,E10+H10-K10)</f>
        <v>0</v>
      </c>
      <c r="M10" s="86">
        <f t="shared" ref="M10:M39" si="6">IF(OR(A10="So",A10="Sa",A10=""),0,IF(VLOOKUP(DATE($A$4,$A$7,B10),Steuertabelle,1)=DATE($A$4,$A$7,B10),IF(VLOOKUP(DATE($A$4,$A$7,B10),Steuertabelle,2)="gT",0,4.2*$E$44/100),8.4/100*$E$44))</f>
        <v>0</v>
      </c>
      <c r="N10" s="65" t="str">
        <f t="shared" ref="N10:N39" si="7">IF(M10-L10&lt;0,L10-M10,"")</f>
        <v/>
      </c>
      <c r="O10" s="66">
        <f t="shared" ref="O10:O39" si="8">IF(M10-L10&gt;0,M10-L10,0)</f>
        <v>0</v>
      </c>
      <c r="P10" s="64">
        <f>SUM(P9,SUM(N10,-O10))</f>
        <v>-352.79999999999984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4"/>
        <v>Mo</v>
      </c>
      <c r="B11" s="58">
        <v>3</v>
      </c>
      <c r="C11" s="59"/>
      <c r="D11" s="59"/>
      <c r="E11" s="60">
        <f t="shared" si="5"/>
        <v>0</v>
      </c>
      <c r="F11" s="61"/>
      <c r="G11" s="61"/>
      <c r="H11" s="60">
        <f t="shared" si="1"/>
        <v>0</v>
      </c>
      <c r="I11" s="62"/>
      <c r="J11" s="62"/>
      <c r="K11" s="63">
        <f t="shared" si="2"/>
        <v>0</v>
      </c>
      <c r="L11" s="64">
        <f t="shared" si="3"/>
        <v>0</v>
      </c>
      <c r="M11" s="86">
        <f t="shared" si="6"/>
        <v>8.4</v>
      </c>
      <c r="N11" s="65" t="str">
        <f t="shared" si="7"/>
        <v/>
      </c>
      <c r="O11" s="66">
        <f t="shared" si="8"/>
        <v>8.4</v>
      </c>
      <c r="P11" s="64">
        <f t="shared" ref="P11:P39" si="10">SUM(P10,SUM(N11,-O11))</f>
        <v>-361.19999999999982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4"/>
        <v>Di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3"/>
        <v>0</v>
      </c>
      <c r="M12" s="86">
        <f t="shared" si="6"/>
        <v>8.4</v>
      </c>
      <c r="N12" s="65" t="str">
        <f t="shared" si="7"/>
        <v/>
      </c>
      <c r="O12" s="66">
        <f t="shared" si="8"/>
        <v>8.4</v>
      </c>
      <c r="P12" s="64">
        <f t="shared" si="10"/>
        <v>-369.5999999999998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4"/>
        <v>Mi</v>
      </c>
      <c r="B13" s="58">
        <v>5</v>
      </c>
      <c r="C13" s="59"/>
      <c r="D13" s="59"/>
      <c r="E13" s="60">
        <f t="shared" si="5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3"/>
        <v>0</v>
      </c>
      <c r="M13" s="86">
        <f t="shared" si="6"/>
        <v>8.4</v>
      </c>
      <c r="N13" s="65" t="str">
        <f>IF(M13-L13&lt;0,L13-M13,"")</f>
        <v/>
      </c>
      <c r="O13" s="66">
        <f t="shared" si="8"/>
        <v>8.4</v>
      </c>
      <c r="P13" s="64">
        <f t="shared" si="10"/>
        <v>-377.99999999999977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4"/>
        <v>Do</v>
      </c>
      <c r="B14" s="58">
        <v>6</v>
      </c>
      <c r="C14" s="59"/>
      <c r="D14" s="59"/>
      <c r="E14" s="60">
        <f t="shared" si="5"/>
        <v>0</v>
      </c>
      <c r="F14" s="61"/>
      <c r="G14" s="61"/>
      <c r="H14" s="60">
        <f t="shared" si="1"/>
        <v>0</v>
      </c>
      <c r="I14" s="62"/>
      <c r="J14" s="62"/>
      <c r="K14" s="63">
        <f t="shared" si="2"/>
        <v>0</v>
      </c>
      <c r="L14" s="64">
        <f t="shared" si="3"/>
        <v>0</v>
      </c>
      <c r="M14" s="86">
        <f t="shared" si="6"/>
        <v>8.4</v>
      </c>
      <c r="N14" s="65" t="str">
        <f t="shared" si="7"/>
        <v/>
      </c>
      <c r="O14" s="66">
        <f t="shared" si="8"/>
        <v>8.4</v>
      </c>
      <c r="P14" s="64">
        <f t="shared" si="10"/>
        <v>-386.39999999999975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4"/>
        <v>Fr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2"/>
        <v>0</v>
      </c>
      <c r="L15" s="64">
        <f t="shared" si="3"/>
        <v>0</v>
      </c>
      <c r="M15" s="86">
        <f t="shared" si="6"/>
        <v>8.4</v>
      </c>
      <c r="N15" s="65" t="str">
        <f>IF(M15-L15&lt;0,L15-M15,"")</f>
        <v/>
      </c>
      <c r="O15" s="66">
        <f t="shared" si="8"/>
        <v>8.4</v>
      </c>
      <c r="P15" s="64">
        <f t="shared" si="10"/>
        <v>-394.79999999999973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4"/>
        <v>Sa</v>
      </c>
      <c r="B16" s="58">
        <v>8</v>
      </c>
      <c r="C16" s="59"/>
      <c r="D16" s="59"/>
      <c r="E16" s="60">
        <f t="shared" si="5"/>
        <v>0</v>
      </c>
      <c r="F16" s="61"/>
      <c r="G16" s="61"/>
      <c r="H16" s="60">
        <f t="shared" si="1"/>
        <v>0</v>
      </c>
      <c r="I16" s="62"/>
      <c r="J16" s="62"/>
      <c r="K16" s="63">
        <f t="shared" si="2"/>
        <v>0</v>
      </c>
      <c r="L16" s="64">
        <f t="shared" si="3"/>
        <v>0</v>
      </c>
      <c r="M16" s="86">
        <f t="shared" si="6"/>
        <v>0</v>
      </c>
      <c r="N16" s="65" t="str">
        <f t="shared" si="7"/>
        <v/>
      </c>
      <c r="O16" s="66">
        <f t="shared" si="8"/>
        <v>0</v>
      </c>
      <c r="P16" s="64">
        <f t="shared" si="10"/>
        <v>-394.79999999999973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4"/>
        <v>So</v>
      </c>
      <c r="B17" s="58">
        <v>9</v>
      </c>
      <c r="C17" s="59"/>
      <c r="D17" s="59"/>
      <c r="E17" s="60">
        <f t="shared" si="5"/>
        <v>0</v>
      </c>
      <c r="F17" s="61"/>
      <c r="G17" s="61"/>
      <c r="H17" s="60">
        <f t="shared" si="1"/>
        <v>0</v>
      </c>
      <c r="I17" s="62"/>
      <c r="J17" s="62"/>
      <c r="K17" s="63">
        <f t="shared" si="2"/>
        <v>0</v>
      </c>
      <c r="L17" s="64">
        <f t="shared" si="3"/>
        <v>0</v>
      </c>
      <c r="M17" s="86">
        <f t="shared" si="6"/>
        <v>0</v>
      </c>
      <c r="N17" s="65" t="str">
        <f t="shared" si="7"/>
        <v/>
      </c>
      <c r="O17" s="66">
        <f t="shared" si="8"/>
        <v>0</v>
      </c>
      <c r="P17" s="64">
        <f t="shared" si="10"/>
        <v>-394.79999999999973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4"/>
        <v>Mo</v>
      </c>
      <c r="B18" s="58">
        <v>10</v>
      </c>
      <c r="C18" s="59"/>
      <c r="D18" s="59"/>
      <c r="E18" s="60">
        <f t="shared" si="5"/>
        <v>0</v>
      </c>
      <c r="F18" s="61"/>
      <c r="G18" s="61"/>
      <c r="H18" s="60">
        <f t="shared" si="1"/>
        <v>0</v>
      </c>
      <c r="I18" s="62"/>
      <c r="J18" s="62"/>
      <c r="K18" s="63">
        <f t="shared" si="2"/>
        <v>0</v>
      </c>
      <c r="L18" s="64">
        <f t="shared" si="3"/>
        <v>0</v>
      </c>
      <c r="M18" s="86">
        <f t="shared" si="6"/>
        <v>4.2</v>
      </c>
      <c r="N18" s="65" t="str">
        <f t="shared" si="7"/>
        <v/>
      </c>
      <c r="O18" s="66">
        <f t="shared" si="8"/>
        <v>4.2</v>
      </c>
      <c r="P18" s="64">
        <f t="shared" si="10"/>
        <v>-398.99999999999972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4"/>
        <v>Di</v>
      </c>
      <c r="B19" s="58">
        <v>11</v>
      </c>
      <c r="C19" s="59"/>
      <c r="D19" s="59"/>
      <c r="E19" s="60">
        <f t="shared" si="5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3"/>
        <v>0</v>
      </c>
      <c r="M19" s="86">
        <f t="shared" si="6"/>
        <v>8.4</v>
      </c>
      <c r="N19" s="65" t="str">
        <f t="shared" si="7"/>
        <v/>
      </c>
      <c r="O19" s="66">
        <f t="shared" si="8"/>
        <v>8.4</v>
      </c>
      <c r="P19" s="64">
        <f t="shared" si="10"/>
        <v>-407.39999999999969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4"/>
        <v>Mi</v>
      </c>
      <c r="B20" s="58">
        <v>12</v>
      </c>
      <c r="C20" s="59"/>
      <c r="D20" s="59"/>
      <c r="E20" s="60">
        <f t="shared" si="5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6"/>
        <v>4.2</v>
      </c>
      <c r="N20" s="65" t="str">
        <f t="shared" si="7"/>
        <v/>
      </c>
      <c r="O20" s="66">
        <f t="shared" si="8"/>
        <v>4.2</v>
      </c>
      <c r="P20" s="64">
        <f t="shared" si="10"/>
        <v>-411.59999999999968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4"/>
        <v>Do</v>
      </c>
      <c r="B21" s="58">
        <v>13</v>
      </c>
      <c r="C21" s="59"/>
      <c r="D21" s="59"/>
      <c r="E21" s="60">
        <f t="shared" si="5"/>
        <v>0</v>
      </c>
      <c r="F21" s="61"/>
      <c r="G21" s="61"/>
      <c r="H21" s="60">
        <f t="shared" si="1"/>
        <v>0</v>
      </c>
      <c r="I21" s="62"/>
      <c r="J21" s="62"/>
      <c r="K21" s="63">
        <f t="shared" si="2"/>
        <v>0</v>
      </c>
      <c r="L21" s="64">
        <f t="shared" si="3"/>
        <v>0</v>
      </c>
      <c r="M21" s="86">
        <f t="shared" si="6"/>
        <v>8.4</v>
      </c>
      <c r="N21" s="65" t="str">
        <f t="shared" si="7"/>
        <v/>
      </c>
      <c r="O21" s="66">
        <f t="shared" si="8"/>
        <v>8.4</v>
      </c>
      <c r="P21" s="64">
        <f t="shared" si="10"/>
        <v>-419.99999999999966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4"/>
        <v>Fr</v>
      </c>
      <c r="B22" s="58">
        <v>14</v>
      </c>
      <c r="C22" s="59"/>
      <c r="D22" s="59"/>
      <c r="E22" s="60">
        <f t="shared" si="5"/>
        <v>0</v>
      </c>
      <c r="F22" s="61"/>
      <c r="G22" s="61"/>
      <c r="H22" s="60">
        <f t="shared" si="1"/>
        <v>0</v>
      </c>
      <c r="I22" s="62"/>
      <c r="J22" s="62"/>
      <c r="K22" s="63">
        <f t="shared" si="2"/>
        <v>0</v>
      </c>
      <c r="L22" s="64">
        <f t="shared" si="3"/>
        <v>0</v>
      </c>
      <c r="M22" s="86">
        <f t="shared" si="6"/>
        <v>8.4</v>
      </c>
      <c r="N22" s="65" t="str">
        <f t="shared" si="7"/>
        <v/>
      </c>
      <c r="O22" s="66">
        <f t="shared" si="8"/>
        <v>8.4</v>
      </c>
      <c r="P22" s="64">
        <f t="shared" si="10"/>
        <v>-428.39999999999964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4"/>
        <v>Sa</v>
      </c>
      <c r="B23" s="58">
        <v>15</v>
      </c>
      <c r="C23" s="59"/>
      <c r="D23" s="59"/>
      <c r="E23" s="60">
        <f t="shared" si="5"/>
        <v>0</v>
      </c>
      <c r="F23" s="61"/>
      <c r="G23" s="61"/>
      <c r="H23" s="60">
        <f t="shared" si="1"/>
        <v>0</v>
      </c>
      <c r="I23" s="62"/>
      <c r="J23" s="62"/>
      <c r="K23" s="63">
        <f t="shared" si="2"/>
        <v>0</v>
      </c>
      <c r="L23" s="64">
        <f t="shared" si="3"/>
        <v>0</v>
      </c>
      <c r="M23" s="86">
        <f t="shared" si="6"/>
        <v>0</v>
      </c>
      <c r="N23" s="65" t="str">
        <f t="shared" si="7"/>
        <v/>
      </c>
      <c r="O23" s="66">
        <f t="shared" si="8"/>
        <v>0</v>
      </c>
      <c r="P23" s="64">
        <f t="shared" si="10"/>
        <v>-428.39999999999964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4"/>
        <v>So</v>
      </c>
      <c r="B24" s="58">
        <v>16</v>
      </c>
      <c r="C24" s="59"/>
      <c r="D24" s="59"/>
      <c r="E24" s="60">
        <f t="shared" si="5"/>
        <v>0</v>
      </c>
      <c r="F24" s="61"/>
      <c r="G24" s="61"/>
      <c r="H24" s="60">
        <f t="shared" si="1"/>
        <v>0</v>
      </c>
      <c r="I24" s="62"/>
      <c r="J24" s="62"/>
      <c r="K24" s="63">
        <f t="shared" si="2"/>
        <v>0</v>
      </c>
      <c r="L24" s="64">
        <f t="shared" si="3"/>
        <v>0</v>
      </c>
      <c r="M24" s="86">
        <f t="shared" si="6"/>
        <v>0</v>
      </c>
      <c r="N24" s="65" t="str">
        <f t="shared" si="7"/>
        <v/>
      </c>
      <c r="O24" s="66">
        <f t="shared" si="8"/>
        <v>0</v>
      </c>
      <c r="P24" s="64">
        <f t="shared" si="10"/>
        <v>-428.39999999999964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4"/>
        <v>Mo</v>
      </c>
      <c r="B25" s="58">
        <v>17</v>
      </c>
      <c r="C25" s="59"/>
      <c r="D25" s="59"/>
      <c r="E25" s="60">
        <f t="shared" si="5"/>
        <v>0</v>
      </c>
      <c r="F25" s="61"/>
      <c r="G25" s="61"/>
      <c r="H25" s="60">
        <f t="shared" si="1"/>
        <v>0</v>
      </c>
      <c r="I25" s="62"/>
      <c r="J25" s="62"/>
      <c r="K25" s="63">
        <f t="shared" si="2"/>
        <v>0</v>
      </c>
      <c r="L25" s="64">
        <f t="shared" si="3"/>
        <v>0</v>
      </c>
      <c r="M25" s="86">
        <f t="shared" si="6"/>
        <v>8.4</v>
      </c>
      <c r="N25" s="65" t="str">
        <f t="shared" si="7"/>
        <v/>
      </c>
      <c r="O25" s="66">
        <f t="shared" si="8"/>
        <v>8.4</v>
      </c>
      <c r="P25" s="64">
        <f t="shared" si="10"/>
        <v>-436.79999999999961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4"/>
        <v>Di</v>
      </c>
      <c r="B26" s="58">
        <v>18</v>
      </c>
      <c r="C26" s="59"/>
      <c r="D26" s="59"/>
      <c r="E26" s="60">
        <f t="shared" si="5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3"/>
        <v>0</v>
      </c>
      <c r="M26" s="86">
        <f t="shared" si="6"/>
        <v>8.4</v>
      </c>
      <c r="N26" s="65" t="str">
        <f t="shared" si="7"/>
        <v/>
      </c>
      <c r="O26" s="66">
        <f t="shared" si="8"/>
        <v>8.4</v>
      </c>
      <c r="P26" s="64">
        <f t="shared" si="10"/>
        <v>-445.19999999999959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4"/>
        <v>Mi</v>
      </c>
      <c r="B27" s="58">
        <v>19</v>
      </c>
      <c r="C27" s="59"/>
      <c r="D27" s="59"/>
      <c r="E27" s="60">
        <f t="shared" si="5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3"/>
        <v>0</v>
      </c>
      <c r="M27" s="86">
        <f t="shared" si="6"/>
        <v>8.4</v>
      </c>
      <c r="N27" s="65" t="str">
        <f t="shared" si="7"/>
        <v/>
      </c>
      <c r="O27" s="66">
        <f t="shared" si="8"/>
        <v>8.4</v>
      </c>
      <c r="P27" s="64">
        <f t="shared" si="10"/>
        <v>-453.59999999999957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4"/>
        <v>Do</v>
      </c>
      <c r="B28" s="58">
        <v>20</v>
      </c>
      <c r="C28" s="59"/>
      <c r="D28" s="59"/>
      <c r="E28" s="60">
        <f t="shared" si="5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3"/>
        <v>0</v>
      </c>
      <c r="M28" s="86">
        <f t="shared" si="6"/>
        <v>8.4</v>
      </c>
      <c r="N28" s="65" t="str">
        <f t="shared" si="7"/>
        <v/>
      </c>
      <c r="O28" s="66">
        <f t="shared" si="8"/>
        <v>8.4</v>
      </c>
      <c r="P28" s="64">
        <f t="shared" si="10"/>
        <v>-461.99999999999955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4"/>
        <v>Fr</v>
      </c>
      <c r="B29" s="58">
        <v>21</v>
      </c>
      <c r="C29" s="59"/>
      <c r="D29" s="59"/>
      <c r="E29" s="60">
        <f t="shared" si="5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3"/>
        <v>0</v>
      </c>
      <c r="M29" s="86">
        <f t="shared" si="6"/>
        <v>8.4</v>
      </c>
      <c r="N29" s="65" t="str">
        <f t="shared" si="7"/>
        <v/>
      </c>
      <c r="O29" s="66">
        <f t="shared" si="8"/>
        <v>8.4</v>
      </c>
      <c r="P29" s="64">
        <f t="shared" si="10"/>
        <v>-470.39999999999952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4"/>
        <v>Sa</v>
      </c>
      <c r="B30" s="58">
        <v>22</v>
      </c>
      <c r="C30" s="59"/>
      <c r="D30" s="59"/>
      <c r="E30" s="60">
        <f t="shared" si="5"/>
        <v>0</v>
      </c>
      <c r="F30" s="61"/>
      <c r="G30" s="61"/>
      <c r="H30" s="60">
        <f t="shared" si="1"/>
        <v>0</v>
      </c>
      <c r="I30" s="62"/>
      <c r="J30" s="62"/>
      <c r="K30" s="63">
        <f t="shared" si="2"/>
        <v>0</v>
      </c>
      <c r="L30" s="64">
        <f t="shared" si="3"/>
        <v>0</v>
      </c>
      <c r="M30" s="86">
        <f t="shared" si="6"/>
        <v>0</v>
      </c>
      <c r="N30" s="65" t="str">
        <f t="shared" si="7"/>
        <v/>
      </c>
      <c r="O30" s="66">
        <f t="shared" si="8"/>
        <v>0</v>
      </c>
      <c r="P30" s="64">
        <f t="shared" si="10"/>
        <v>-470.39999999999952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4"/>
        <v>So</v>
      </c>
      <c r="B31" s="58">
        <v>23</v>
      </c>
      <c r="C31" s="59"/>
      <c r="D31" s="59"/>
      <c r="E31" s="60">
        <f t="shared" si="5"/>
        <v>0</v>
      </c>
      <c r="F31" s="61"/>
      <c r="G31" s="61"/>
      <c r="H31" s="60">
        <f t="shared" si="1"/>
        <v>0</v>
      </c>
      <c r="I31" s="62"/>
      <c r="J31" s="62"/>
      <c r="K31" s="63">
        <f t="shared" si="2"/>
        <v>0</v>
      </c>
      <c r="L31" s="64">
        <f t="shared" si="3"/>
        <v>0</v>
      </c>
      <c r="M31" s="86">
        <f t="shared" si="6"/>
        <v>0</v>
      </c>
      <c r="N31" s="65" t="str">
        <f t="shared" si="7"/>
        <v/>
      </c>
      <c r="O31" s="66">
        <f t="shared" si="8"/>
        <v>0</v>
      </c>
      <c r="P31" s="64">
        <f t="shared" si="10"/>
        <v>-470.39999999999952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4"/>
        <v>Mo</v>
      </c>
      <c r="B32" s="58">
        <v>24</v>
      </c>
      <c r="C32" s="59"/>
      <c r="D32" s="59"/>
      <c r="E32" s="60">
        <f t="shared" si="5"/>
        <v>0</v>
      </c>
      <c r="F32" s="61"/>
      <c r="G32" s="61"/>
      <c r="H32" s="60">
        <f t="shared" si="1"/>
        <v>0</v>
      </c>
      <c r="I32" s="62"/>
      <c r="J32" s="62"/>
      <c r="K32" s="63">
        <f t="shared" si="2"/>
        <v>0</v>
      </c>
      <c r="L32" s="64">
        <f t="shared" si="3"/>
        <v>0</v>
      </c>
      <c r="M32" s="86">
        <f t="shared" si="6"/>
        <v>8.4</v>
      </c>
      <c r="N32" s="65" t="str">
        <f t="shared" si="7"/>
        <v/>
      </c>
      <c r="O32" s="66">
        <f t="shared" si="8"/>
        <v>8.4</v>
      </c>
      <c r="P32" s="64">
        <f t="shared" si="10"/>
        <v>-478.7999999999995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4"/>
        <v>Di</v>
      </c>
      <c r="B33" s="58">
        <v>25</v>
      </c>
      <c r="C33" s="59"/>
      <c r="D33" s="59"/>
      <c r="E33" s="60">
        <f t="shared" si="5"/>
        <v>0</v>
      </c>
      <c r="F33" s="61"/>
      <c r="G33" s="61"/>
      <c r="H33" s="60">
        <f t="shared" si="1"/>
        <v>0</v>
      </c>
      <c r="I33" s="62"/>
      <c r="J33" s="62"/>
      <c r="K33" s="63">
        <f t="shared" si="2"/>
        <v>0</v>
      </c>
      <c r="L33" s="64">
        <f t="shared" si="3"/>
        <v>0</v>
      </c>
      <c r="M33" s="86">
        <f t="shared" si="6"/>
        <v>8.4</v>
      </c>
      <c r="N33" s="65" t="str">
        <f t="shared" si="7"/>
        <v/>
      </c>
      <c r="O33" s="66">
        <f t="shared" si="8"/>
        <v>8.4</v>
      </c>
      <c r="P33" s="64">
        <f t="shared" si="10"/>
        <v>-487.19999999999948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4"/>
        <v>Mi</v>
      </c>
      <c r="B34" s="58">
        <v>26</v>
      </c>
      <c r="C34" s="59"/>
      <c r="D34" s="59"/>
      <c r="E34" s="60">
        <f t="shared" si="5"/>
        <v>0</v>
      </c>
      <c r="F34" s="61"/>
      <c r="G34" s="61"/>
      <c r="H34" s="60">
        <f t="shared" si="1"/>
        <v>0</v>
      </c>
      <c r="I34" s="62"/>
      <c r="J34" s="62"/>
      <c r="K34" s="63">
        <f t="shared" si="2"/>
        <v>0</v>
      </c>
      <c r="L34" s="64">
        <f t="shared" si="3"/>
        <v>0</v>
      </c>
      <c r="M34" s="86">
        <f t="shared" si="6"/>
        <v>8.4</v>
      </c>
      <c r="N34" s="65" t="str">
        <f t="shared" si="7"/>
        <v/>
      </c>
      <c r="O34" s="66">
        <f t="shared" si="8"/>
        <v>8.4</v>
      </c>
      <c r="P34" s="64">
        <f t="shared" si="10"/>
        <v>-495.59999999999945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4"/>
        <v>Do</v>
      </c>
      <c r="B35" s="58">
        <v>27</v>
      </c>
      <c r="C35" s="59"/>
      <c r="D35" s="59"/>
      <c r="E35" s="60">
        <f t="shared" si="5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6"/>
        <v>8.4</v>
      </c>
      <c r="N35" s="65" t="str">
        <f t="shared" si="7"/>
        <v/>
      </c>
      <c r="O35" s="66">
        <f t="shared" si="8"/>
        <v>8.4</v>
      </c>
      <c r="P35" s="64">
        <f t="shared" si="10"/>
        <v>-503.99999999999943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4"/>
        <v>Fr</v>
      </c>
      <c r="B36" s="58">
        <v>28</v>
      </c>
      <c r="C36" s="59"/>
      <c r="D36" s="59"/>
      <c r="E36" s="60">
        <f t="shared" si="5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6"/>
        <v>8.4</v>
      </c>
      <c r="N36" s="65" t="str">
        <f t="shared" si="7"/>
        <v/>
      </c>
      <c r="O36" s="66">
        <f t="shared" si="8"/>
        <v>8.4</v>
      </c>
      <c r="P36" s="64">
        <f t="shared" si="10"/>
        <v>-512.39999999999941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4"/>
        <v>Sa</v>
      </c>
      <c r="B37" s="58">
        <v>29</v>
      </c>
      <c r="C37" s="59"/>
      <c r="D37" s="59"/>
      <c r="E37" s="60">
        <f t="shared" si="5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6"/>
        <v>0</v>
      </c>
      <c r="N37" s="65" t="str">
        <f t="shared" si="7"/>
        <v/>
      </c>
      <c r="O37" s="66">
        <f t="shared" si="8"/>
        <v>0</v>
      </c>
      <c r="P37" s="64">
        <f t="shared" si="10"/>
        <v>-512.39999999999941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4"/>
        <v>So</v>
      </c>
      <c r="B38" s="58">
        <v>30</v>
      </c>
      <c r="C38" s="59"/>
      <c r="D38" s="59"/>
      <c r="E38" s="60">
        <f t="shared" si="5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6"/>
        <v>0</v>
      </c>
      <c r="N38" s="65" t="str">
        <f t="shared" si="7"/>
        <v/>
      </c>
      <c r="O38" s="66">
        <f t="shared" si="8"/>
        <v>0</v>
      </c>
      <c r="P38" s="64">
        <f>SUM(P37,SUM(N38,-O38))</f>
        <v>-512.39999999999941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4"/>
        <v>Mo</v>
      </c>
      <c r="B39" s="58">
        <v>31</v>
      </c>
      <c r="C39" s="59"/>
      <c r="D39" s="59"/>
      <c r="E39" s="60">
        <f t="shared" si="5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6"/>
        <v>8.4</v>
      </c>
      <c r="N39" s="65" t="str">
        <f t="shared" si="7"/>
        <v/>
      </c>
      <c r="O39" s="66">
        <f t="shared" si="8"/>
        <v>8.4</v>
      </c>
      <c r="P39" s="64">
        <f t="shared" si="10"/>
        <v>-520.79999999999939</v>
      </c>
      <c r="Q39" s="67"/>
      <c r="R39" s="68"/>
      <c r="S39" s="68"/>
      <c r="T39" s="69"/>
      <c r="U39" s="59"/>
      <c r="V39" s="70"/>
      <c r="W39" s="3" t="str">
        <f t="shared" si="9"/>
        <v>OK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-520.79999999999939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168.00000000000009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Februar!E44</f>
        <v>100</v>
      </c>
      <c r="F44" s="136"/>
      <c r="G44" s="139">
        <f>B43*E44/100</f>
        <v>168.00000000000009</v>
      </c>
      <c r="H44" s="140"/>
      <c r="I44" s="143">
        <f>SUM(L9:L39)+(P7)</f>
        <v>-352.79999999999984</v>
      </c>
      <c r="J44" s="144"/>
      <c r="K44" s="147">
        <f>P40</f>
        <v>-520.79999999999939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7:O7"/>
    <mergeCell ref="N8:O8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54" priority="2">
      <formula>IF($M9=0,TRUE,FALSE)</formula>
    </cfRule>
  </conditionalFormatting>
  <conditionalFormatting sqref="P9:P39">
    <cfRule type="expression" dxfId="53" priority="4">
      <formula>IF($M9=0,TRUE,FALSE)</formula>
    </cfRule>
  </conditionalFormatting>
  <conditionalFormatting sqref="O9:O39">
    <cfRule type="expression" dxfId="52" priority="3">
      <formula>IF(AND($M9=0,$O9=0),TRUE,FALSE)</formula>
    </cfRule>
    <cfRule type="expression" dxfId="51" priority="5">
      <formula>IF($O9=0,TRUE,FALSE)</formula>
    </cfRule>
  </conditionalFormatting>
  <conditionalFormatting sqref="A9:V39">
    <cfRule type="expression" dxfId="50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5:W8 B4:W4 A44:W45 A43:B43 D43:W43 A10:W42 A9:L9 N9:W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W109"/>
  <sheetViews>
    <sheetView zoomScale="80" zoomScaleNormal="80" workbookViewId="0">
      <selection activeCell="C9" sqref="C9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51</v>
      </c>
      <c r="B2" s="209"/>
      <c r="C2" s="209"/>
      <c r="D2" s="209"/>
      <c r="E2" s="209"/>
      <c r="F2" s="210"/>
      <c r="G2" s="214" t="str">
        <f>März!G2</f>
        <v>Name</v>
      </c>
      <c r="H2" s="215"/>
      <c r="I2" s="215"/>
      <c r="J2" s="215"/>
      <c r="K2" s="216"/>
      <c r="L2" s="214" t="str">
        <f>März!L2</f>
        <v>Dienststelle</v>
      </c>
      <c r="M2" s="215"/>
      <c r="N2" s="215"/>
      <c r="O2" s="215"/>
      <c r="P2" s="216"/>
      <c r="Q2" s="214" t="str">
        <f>März!Q2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4</v>
      </c>
      <c r="B7" s="27"/>
      <c r="C7" s="27"/>
      <c r="D7" s="27"/>
      <c r="E7" s="27"/>
      <c r="F7" s="27"/>
      <c r="G7" s="27"/>
      <c r="H7" s="27"/>
      <c r="I7" s="27"/>
      <c r="J7" s="27"/>
      <c r="K7" s="101"/>
      <c r="L7" s="46"/>
      <c r="M7" s="90"/>
      <c r="N7" s="162" t="s">
        <v>19</v>
      </c>
      <c r="O7" s="237"/>
      <c r="P7" s="103">
        <f>März!P40</f>
        <v>-520.79999999999939</v>
      </c>
      <c r="Q7" s="31"/>
      <c r="R7" s="27"/>
      <c r="S7" s="27"/>
      <c r="T7" s="27"/>
      <c r="U7" s="232" t="s">
        <v>20</v>
      </c>
      <c r="V7" s="234">
        <f>März!V40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6"/>
      <c r="N8" s="238" t="s">
        <v>21</v>
      </c>
      <c r="O8" s="238"/>
      <c r="P8" s="104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Di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>J9-I9</f>
        <v>0</v>
      </c>
      <c r="L9" s="64">
        <f t="shared" ref="L9:L34" si="2">IF(Q9=100,8.4,E9+H9-K9)</f>
        <v>0</v>
      </c>
      <c r="M9" s="86">
        <f t="shared" ref="M9:M39" si="3">IF(OR(A9="So",A9="Sa",A9=""),0,IF(VLOOKUP(DATE($A$4,$A$7,B9),Steuertabelle,1)=DATE($A$4,$A$7,B9),IF(VLOOKUP(DATE($A$4,$A$7,B9),Steuertabelle,2)="gT",0,4.2*$E$44/100),8.4/100*$E$44))</f>
        <v>8.4</v>
      </c>
      <c r="N9" s="65" t="str">
        <f>IF(M9-L9&lt;0,L9-M9,"")</f>
        <v/>
      </c>
      <c r="O9" s="66">
        <f>IF(M9-L9&gt;0,M9-L9,0)</f>
        <v>8.4</v>
      </c>
      <c r="P9" s="64">
        <f>SUM(P7,SUM(N9,-O9))</f>
        <v>-529.19999999999936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4">IF(W10="F","",TEXT(DATE($A$4,$A$7,B10),"TTT"))</f>
        <v>Mi</v>
      </c>
      <c r="B10" s="58">
        <v>2</v>
      </c>
      <c r="C10" s="59"/>
      <c r="D10" s="59"/>
      <c r="E10" s="60">
        <f t="shared" ref="E10:E39" si="5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ref="K10:K11" si="6">J10-I10</f>
        <v>0</v>
      </c>
      <c r="L10" s="64">
        <f>IF(Q10=100,8.4,E10+H10-K10)</f>
        <v>0</v>
      </c>
      <c r="M10" s="86">
        <f t="shared" si="3"/>
        <v>8.4</v>
      </c>
      <c r="N10" s="65" t="str">
        <f t="shared" ref="N10:N39" si="7">IF(M10-L10&lt;0,L10-M10,"")</f>
        <v/>
      </c>
      <c r="O10" s="66">
        <f t="shared" ref="O10:O39" si="8">IF(M10-L10&gt;0,M10-L10,0)</f>
        <v>8.4</v>
      </c>
      <c r="P10" s="64">
        <f>SUM(P9,SUM(N10,-O10))</f>
        <v>-537.59999999999934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4"/>
        <v>Do</v>
      </c>
      <c r="B11" s="58">
        <v>3</v>
      </c>
      <c r="C11" s="59"/>
      <c r="D11" s="59"/>
      <c r="E11" s="60">
        <f t="shared" si="5"/>
        <v>0</v>
      </c>
      <c r="F11" s="61"/>
      <c r="G11" s="61"/>
      <c r="H11" s="60">
        <f t="shared" si="1"/>
        <v>0</v>
      </c>
      <c r="I11" s="62"/>
      <c r="J11" s="62"/>
      <c r="K11" s="63">
        <f t="shared" si="6"/>
        <v>0</v>
      </c>
      <c r="L11" s="64">
        <f t="shared" si="2"/>
        <v>0</v>
      </c>
      <c r="M11" s="86">
        <f t="shared" si="3"/>
        <v>8.4</v>
      </c>
      <c r="N11" s="65" t="str">
        <f t="shared" si="7"/>
        <v/>
      </c>
      <c r="O11" s="66">
        <f t="shared" si="8"/>
        <v>8.4</v>
      </c>
      <c r="P11" s="64">
        <f t="shared" ref="P11:P39" si="10">SUM(P10,SUM(N11,-O11))</f>
        <v>-545.99999999999932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4"/>
        <v>Fr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2"/>
        <v>0</v>
      </c>
      <c r="M12" s="86">
        <f t="shared" si="3"/>
        <v>8.4</v>
      </c>
      <c r="N12" s="65" t="str">
        <f t="shared" si="7"/>
        <v/>
      </c>
      <c r="O12" s="66">
        <f t="shared" si="8"/>
        <v>8.4</v>
      </c>
      <c r="P12" s="64">
        <f t="shared" si="10"/>
        <v>-554.3999999999993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4"/>
        <v>Sa</v>
      </c>
      <c r="B13" s="58">
        <v>5</v>
      </c>
      <c r="C13" s="59"/>
      <c r="D13" s="59"/>
      <c r="E13" s="60">
        <f t="shared" si="5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2"/>
        <v>0</v>
      </c>
      <c r="M13" s="86">
        <f t="shared" si="3"/>
        <v>0</v>
      </c>
      <c r="N13" s="65" t="str">
        <f>IF(M13-L13&lt;0,L13-M13,"")</f>
        <v/>
      </c>
      <c r="O13" s="66">
        <f t="shared" si="8"/>
        <v>0</v>
      </c>
      <c r="P13" s="64">
        <f t="shared" si="10"/>
        <v>-554.3999999999993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4"/>
        <v>So</v>
      </c>
      <c r="B14" s="58">
        <v>6</v>
      </c>
      <c r="C14" s="59"/>
      <c r="D14" s="59"/>
      <c r="E14" s="60">
        <f t="shared" si="5"/>
        <v>0</v>
      </c>
      <c r="F14" s="61"/>
      <c r="G14" s="61"/>
      <c r="H14" s="60">
        <f t="shared" si="1"/>
        <v>0</v>
      </c>
      <c r="I14" s="62"/>
      <c r="J14" s="62"/>
      <c r="K14" s="63">
        <f t="shared" ref="K14:K34" si="11">J14-I14</f>
        <v>0</v>
      </c>
      <c r="L14" s="64">
        <f t="shared" si="2"/>
        <v>0</v>
      </c>
      <c r="M14" s="86">
        <f t="shared" si="3"/>
        <v>0</v>
      </c>
      <c r="N14" s="65" t="str">
        <f t="shared" si="7"/>
        <v/>
      </c>
      <c r="O14" s="66">
        <f t="shared" si="8"/>
        <v>0</v>
      </c>
      <c r="P14" s="64">
        <f t="shared" si="10"/>
        <v>-554.3999999999993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4"/>
        <v>Mo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11"/>
        <v>0</v>
      </c>
      <c r="L15" s="64">
        <f t="shared" si="2"/>
        <v>0</v>
      </c>
      <c r="M15" s="86">
        <f t="shared" si="3"/>
        <v>8.4</v>
      </c>
      <c r="N15" s="65" t="str">
        <f>IF(M15-L15&lt;0,L15-M15,"")</f>
        <v/>
      </c>
      <c r="O15" s="66">
        <f t="shared" si="8"/>
        <v>8.4</v>
      </c>
      <c r="P15" s="64">
        <f t="shared" si="10"/>
        <v>-562.79999999999927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4"/>
        <v>Di</v>
      </c>
      <c r="B16" s="58">
        <v>8</v>
      </c>
      <c r="C16" s="59"/>
      <c r="D16" s="59"/>
      <c r="E16" s="60">
        <f t="shared" si="5"/>
        <v>0</v>
      </c>
      <c r="F16" s="61"/>
      <c r="G16" s="61"/>
      <c r="H16" s="60">
        <f t="shared" si="1"/>
        <v>0</v>
      </c>
      <c r="I16" s="62"/>
      <c r="J16" s="62"/>
      <c r="K16" s="63">
        <f t="shared" si="11"/>
        <v>0</v>
      </c>
      <c r="L16" s="64">
        <f t="shared" si="2"/>
        <v>0</v>
      </c>
      <c r="M16" s="86">
        <f t="shared" si="3"/>
        <v>8.4</v>
      </c>
      <c r="N16" s="65" t="str">
        <f t="shared" si="7"/>
        <v/>
      </c>
      <c r="O16" s="66">
        <f t="shared" si="8"/>
        <v>8.4</v>
      </c>
      <c r="P16" s="64">
        <f t="shared" si="10"/>
        <v>-571.19999999999925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4"/>
        <v>Mi</v>
      </c>
      <c r="B17" s="58">
        <v>9</v>
      </c>
      <c r="C17" s="59"/>
      <c r="D17" s="59"/>
      <c r="E17" s="60">
        <f t="shared" si="5"/>
        <v>0</v>
      </c>
      <c r="F17" s="61"/>
      <c r="G17" s="61"/>
      <c r="H17" s="60">
        <f t="shared" si="1"/>
        <v>0</v>
      </c>
      <c r="I17" s="62"/>
      <c r="J17" s="62"/>
      <c r="K17" s="63">
        <f t="shared" si="11"/>
        <v>0</v>
      </c>
      <c r="L17" s="64">
        <f t="shared" si="2"/>
        <v>0</v>
      </c>
      <c r="M17" s="86">
        <f t="shared" si="3"/>
        <v>8.4</v>
      </c>
      <c r="N17" s="65" t="str">
        <f t="shared" si="7"/>
        <v/>
      </c>
      <c r="O17" s="66">
        <f t="shared" si="8"/>
        <v>8.4</v>
      </c>
      <c r="P17" s="64">
        <f t="shared" si="10"/>
        <v>-579.59999999999923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4"/>
        <v>Do</v>
      </c>
      <c r="B18" s="58">
        <v>10</v>
      </c>
      <c r="C18" s="59"/>
      <c r="D18" s="59"/>
      <c r="E18" s="60">
        <f t="shared" si="5"/>
        <v>0</v>
      </c>
      <c r="F18" s="61"/>
      <c r="G18" s="61"/>
      <c r="H18" s="60">
        <f t="shared" si="1"/>
        <v>0</v>
      </c>
      <c r="I18" s="62"/>
      <c r="J18" s="62"/>
      <c r="K18" s="63">
        <f t="shared" si="11"/>
        <v>0</v>
      </c>
      <c r="L18" s="64">
        <f t="shared" si="2"/>
        <v>0</v>
      </c>
      <c r="M18" s="86">
        <f t="shared" si="3"/>
        <v>8.4</v>
      </c>
      <c r="N18" s="65" t="str">
        <f t="shared" si="7"/>
        <v/>
      </c>
      <c r="O18" s="66">
        <f t="shared" si="8"/>
        <v>8.4</v>
      </c>
      <c r="P18" s="64">
        <f t="shared" si="10"/>
        <v>-587.9999999999992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4"/>
        <v>Fr</v>
      </c>
      <c r="B19" s="58">
        <v>11</v>
      </c>
      <c r="C19" s="59"/>
      <c r="D19" s="59"/>
      <c r="E19" s="60">
        <f t="shared" si="5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2"/>
        <v>0</v>
      </c>
      <c r="M19" s="86">
        <f t="shared" si="3"/>
        <v>8.4</v>
      </c>
      <c r="N19" s="65" t="str">
        <f t="shared" si="7"/>
        <v/>
      </c>
      <c r="O19" s="66">
        <f t="shared" si="8"/>
        <v>8.4</v>
      </c>
      <c r="P19" s="64">
        <f t="shared" si="10"/>
        <v>-596.39999999999918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4"/>
        <v>Sa</v>
      </c>
      <c r="B20" s="58">
        <v>12</v>
      </c>
      <c r="C20" s="59"/>
      <c r="D20" s="59"/>
      <c r="E20" s="60">
        <f t="shared" si="5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3"/>
        <v>0</v>
      </c>
      <c r="N20" s="65" t="str">
        <f t="shared" si="7"/>
        <v/>
      </c>
      <c r="O20" s="66">
        <f t="shared" si="8"/>
        <v>0</v>
      </c>
      <c r="P20" s="64">
        <f t="shared" si="10"/>
        <v>-596.39999999999918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4"/>
        <v>So</v>
      </c>
      <c r="B21" s="58">
        <v>13</v>
      </c>
      <c r="C21" s="59"/>
      <c r="D21" s="59"/>
      <c r="E21" s="60">
        <f t="shared" si="5"/>
        <v>0</v>
      </c>
      <c r="F21" s="61"/>
      <c r="G21" s="61"/>
      <c r="H21" s="60">
        <f t="shared" si="1"/>
        <v>0</v>
      </c>
      <c r="I21" s="62"/>
      <c r="J21" s="62"/>
      <c r="K21" s="63">
        <f t="shared" si="11"/>
        <v>0</v>
      </c>
      <c r="L21" s="64">
        <f t="shared" si="2"/>
        <v>0</v>
      </c>
      <c r="M21" s="86">
        <f t="shared" si="3"/>
        <v>0</v>
      </c>
      <c r="N21" s="65" t="str">
        <f t="shared" si="7"/>
        <v/>
      </c>
      <c r="O21" s="66">
        <f t="shared" si="8"/>
        <v>0</v>
      </c>
      <c r="P21" s="64">
        <f t="shared" si="10"/>
        <v>-596.39999999999918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4"/>
        <v>Mo</v>
      </c>
      <c r="B22" s="58">
        <v>14</v>
      </c>
      <c r="C22" s="59"/>
      <c r="D22" s="59"/>
      <c r="E22" s="60">
        <f t="shared" si="5"/>
        <v>0</v>
      </c>
      <c r="F22" s="61"/>
      <c r="G22" s="61"/>
      <c r="H22" s="60">
        <f t="shared" si="1"/>
        <v>0</v>
      </c>
      <c r="I22" s="62"/>
      <c r="J22" s="62"/>
      <c r="K22" s="63">
        <f t="shared" si="11"/>
        <v>0</v>
      </c>
      <c r="L22" s="64">
        <f t="shared" si="2"/>
        <v>0</v>
      </c>
      <c r="M22" s="86">
        <f t="shared" si="3"/>
        <v>8.4</v>
      </c>
      <c r="N22" s="65" t="str">
        <f t="shared" si="7"/>
        <v/>
      </c>
      <c r="O22" s="66">
        <f t="shared" si="8"/>
        <v>8.4</v>
      </c>
      <c r="P22" s="64">
        <f t="shared" si="10"/>
        <v>-604.79999999999916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4"/>
        <v>Di</v>
      </c>
      <c r="B23" s="58">
        <v>15</v>
      </c>
      <c r="C23" s="59"/>
      <c r="D23" s="59"/>
      <c r="E23" s="60">
        <f t="shared" si="5"/>
        <v>0</v>
      </c>
      <c r="F23" s="61"/>
      <c r="G23" s="61"/>
      <c r="H23" s="60">
        <f t="shared" si="1"/>
        <v>0</v>
      </c>
      <c r="I23" s="62"/>
      <c r="J23" s="62"/>
      <c r="K23" s="63">
        <f t="shared" si="11"/>
        <v>0</v>
      </c>
      <c r="L23" s="64">
        <f t="shared" si="2"/>
        <v>0</v>
      </c>
      <c r="M23" s="86">
        <f t="shared" si="3"/>
        <v>8.4</v>
      </c>
      <c r="N23" s="65" t="str">
        <f t="shared" si="7"/>
        <v/>
      </c>
      <c r="O23" s="66">
        <f t="shared" si="8"/>
        <v>8.4</v>
      </c>
      <c r="P23" s="64">
        <f t="shared" si="10"/>
        <v>-613.19999999999914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4"/>
        <v>Mi</v>
      </c>
      <c r="B24" s="58">
        <v>16</v>
      </c>
      <c r="C24" s="59"/>
      <c r="D24" s="59"/>
      <c r="E24" s="60">
        <f t="shared" si="5"/>
        <v>0</v>
      </c>
      <c r="F24" s="61"/>
      <c r="G24" s="61"/>
      <c r="H24" s="60">
        <f t="shared" si="1"/>
        <v>0</v>
      </c>
      <c r="I24" s="62"/>
      <c r="J24" s="62"/>
      <c r="K24" s="63">
        <f t="shared" si="11"/>
        <v>0</v>
      </c>
      <c r="L24" s="64">
        <f t="shared" si="2"/>
        <v>0</v>
      </c>
      <c r="M24" s="86">
        <f t="shared" si="3"/>
        <v>8.4</v>
      </c>
      <c r="N24" s="65" t="str">
        <f t="shared" si="7"/>
        <v/>
      </c>
      <c r="O24" s="66">
        <f t="shared" si="8"/>
        <v>8.4</v>
      </c>
      <c r="P24" s="64">
        <f t="shared" si="10"/>
        <v>-621.59999999999911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4"/>
        <v>Do</v>
      </c>
      <c r="B25" s="58">
        <v>17</v>
      </c>
      <c r="C25" s="59"/>
      <c r="D25" s="59"/>
      <c r="E25" s="60">
        <f t="shared" si="5"/>
        <v>0</v>
      </c>
      <c r="F25" s="61"/>
      <c r="G25" s="61"/>
      <c r="H25" s="60">
        <f t="shared" si="1"/>
        <v>0</v>
      </c>
      <c r="I25" s="62"/>
      <c r="J25" s="62"/>
      <c r="K25" s="63">
        <f t="shared" si="11"/>
        <v>0</v>
      </c>
      <c r="L25" s="64">
        <f t="shared" si="2"/>
        <v>0</v>
      </c>
      <c r="M25" s="86">
        <f t="shared" si="3"/>
        <v>8.4</v>
      </c>
      <c r="N25" s="65" t="str">
        <f t="shared" si="7"/>
        <v/>
      </c>
      <c r="O25" s="66">
        <f t="shared" si="8"/>
        <v>8.4</v>
      </c>
      <c r="P25" s="64">
        <f t="shared" si="10"/>
        <v>-629.99999999999909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4"/>
        <v>Fr</v>
      </c>
      <c r="B26" s="58">
        <v>18</v>
      </c>
      <c r="C26" s="59"/>
      <c r="D26" s="59"/>
      <c r="E26" s="60">
        <f t="shared" si="5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2"/>
        <v>0</v>
      </c>
      <c r="M26" s="86">
        <f t="shared" si="3"/>
        <v>0</v>
      </c>
      <c r="N26" s="65" t="str">
        <f t="shared" si="7"/>
        <v/>
      </c>
      <c r="O26" s="66">
        <f t="shared" si="8"/>
        <v>0</v>
      </c>
      <c r="P26" s="64">
        <f t="shared" si="10"/>
        <v>-629.99999999999909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4"/>
        <v>Sa</v>
      </c>
      <c r="B27" s="58">
        <v>19</v>
      </c>
      <c r="C27" s="59"/>
      <c r="D27" s="59"/>
      <c r="E27" s="60">
        <f t="shared" si="5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2"/>
        <v>0</v>
      </c>
      <c r="M27" s="86">
        <f t="shared" si="3"/>
        <v>0</v>
      </c>
      <c r="N27" s="65" t="str">
        <f t="shared" si="7"/>
        <v/>
      </c>
      <c r="O27" s="66">
        <f t="shared" si="8"/>
        <v>0</v>
      </c>
      <c r="P27" s="64">
        <f t="shared" si="10"/>
        <v>-629.99999999999909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4"/>
        <v>So</v>
      </c>
      <c r="B28" s="58">
        <v>20</v>
      </c>
      <c r="C28" s="59"/>
      <c r="D28" s="59"/>
      <c r="E28" s="60">
        <f t="shared" si="5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2"/>
        <v>0</v>
      </c>
      <c r="M28" s="86">
        <f t="shared" si="3"/>
        <v>0</v>
      </c>
      <c r="N28" s="65" t="str">
        <f t="shared" si="7"/>
        <v/>
      </c>
      <c r="O28" s="66">
        <f t="shared" si="8"/>
        <v>0</v>
      </c>
      <c r="P28" s="64">
        <f t="shared" si="10"/>
        <v>-629.99999999999909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4"/>
        <v>Mo</v>
      </c>
      <c r="B29" s="58">
        <v>21</v>
      </c>
      <c r="C29" s="59"/>
      <c r="D29" s="59"/>
      <c r="E29" s="60">
        <f t="shared" si="5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2"/>
        <v>0</v>
      </c>
      <c r="M29" s="86">
        <f t="shared" si="3"/>
        <v>0</v>
      </c>
      <c r="N29" s="65" t="str">
        <f t="shared" si="7"/>
        <v/>
      </c>
      <c r="O29" s="66">
        <f t="shared" si="8"/>
        <v>0</v>
      </c>
      <c r="P29" s="64">
        <f t="shared" si="10"/>
        <v>-629.99999999999909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4"/>
        <v>Di</v>
      </c>
      <c r="B30" s="58">
        <v>22</v>
      </c>
      <c r="C30" s="59"/>
      <c r="D30" s="59"/>
      <c r="E30" s="60">
        <f t="shared" si="5"/>
        <v>0</v>
      </c>
      <c r="F30" s="61"/>
      <c r="G30" s="61"/>
      <c r="H30" s="60">
        <f t="shared" si="1"/>
        <v>0</v>
      </c>
      <c r="I30" s="62"/>
      <c r="J30" s="62"/>
      <c r="K30" s="63">
        <f t="shared" si="11"/>
        <v>0</v>
      </c>
      <c r="L30" s="64">
        <f t="shared" si="2"/>
        <v>0</v>
      </c>
      <c r="M30" s="86">
        <f t="shared" si="3"/>
        <v>8.4</v>
      </c>
      <c r="N30" s="65" t="str">
        <f t="shared" si="7"/>
        <v/>
      </c>
      <c r="O30" s="66">
        <f t="shared" si="8"/>
        <v>8.4</v>
      </c>
      <c r="P30" s="64">
        <f t="shared" si="10"/>
        <v>-638.39999999999907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4"/>
        <v>Mi</v>
      </c>
      <c r="B31" s="58">
        <v>23</v>
      </c>
      <c r="C31" s="59"/>
      <c r="D31" s="59"/>
      <c r="E31" s="60">
        <f t="shared" si="5"/>
        <v>0</v>
      </c>
      <c r="F31" s="61"/>
      <c r="G31" s="61"/>
      <c r="H31" s="60">
        <f t="shared" si="1"/>
        <v>0</v>
      </c>
      <c r="I31" s="62"/>
      <c r="J31" s="62"/>
      <c r="K31" s="63">
        <f t="shared" si="11"/>
        <v>0</v>
      </c>
      <c r="L31" s="64">
        <f t="shared" si="2"/>
        <v>0</v>
      </c>
      <c r="M31" s="86">
        <f t="shared" si="3"/>
        <v>8.4</v>
      </c>
      <c r="N31" s="65" t="str">
        <f t="shared" si="7"/>
        <v/>
      </c>
      <c r="O31" s="66">
        <f t="shared" si="8"/>
        <v>8.4</v>
      </c>
      <c r="P31" s="64">
        <f t="shared" si="10"/>
        <v>-646.79999999999905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4"/>
        <v>Do</v>
      </c>
      <c r="B32" s="58">
        <v>24</v>
      </c>
      <c r="C32" s="59"/>
      <c r="D32" s="59"/>
      <c r="E32" s="60">
        <f t="shared" si="5"/>
        <v>0</v>
      </c>
      <c r="F32" s="61"/>
      <c r="G32" s="61"/>
      <c r="H32" s="60">
        <f t="shared" si="1"/>
        <v>0</v>
      </c>
      <c r="I32" s="62"/>
      <c r="J32" s="62"/>
      <c r="K32" s="63">
        <f t="shared" si="11"/>
        <v>0</v>
      </c>
      <c r="L32" s="64">
        <f t="shared" si="2"/>
        <v>0</v>
      </c>
      <c r="M32" s="86">
        <f t="shared" si="3"/>
        <v>8.4</v>
      </c>
      <c r="N32" s="65" t="str">
        <f t="shared" si="7"/>
        <v/>
      </c>
      <c r="O32" s="66">
        <f t="shared" si="8"/>
        <v>8.4</v>
      </c>
      <c r="P32" s="64">
        <f t="shared" si="10"/>
        <v>-655.19999999999902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4"/>
        <v>Fr</v>
      </c>
      <c r="B33" s="58">
        <v>25</v>
      </c>
      <c r="C33" s="59"/>
      <c r="D33" s="59"/>
      <c r="E33" s="60">
        <f t="shared" si="5"/>
        <v>0</v>
      </c>
      <c r="F33" s="61"/>
      <c r="G33" s="61"/>
      <c r="H33" s="60">
        <f t="shared" si="1"/>
        <v>0</v>
      </c>
      <c r="I33" s="62"/>
      <c r="J33" s="62"/>
      <c r="K33" s="63">
        <f t="shared" si="11"/>
        <v>0</v>
      </c>
      <c r="L33" s="64">
        <f t="shared" si="2"/>
        <v>0</v>
      </c>
      <c r="M33" s="86">
        <f t="shared" si="3"/>
        <v>8.4</v>
      </c>
      <c r="N33" s="65" t="str">
        <f t="shared" si="7"/>
        <v/>
      </c>
      <c r="O33" s="66">
        <f t="shared" si="8"/>
        <v>8.4</v>
      </c>
      <c r="P33" s="64">
        <f t="shared" si="10"/>
        <v>-663.599999999999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4"/>
        <v>Sa</v>
      </c>
      <c r="B34" s="58">
        <v>26</v>
      </c>
      <c r="C34" s="59"/>
      <c r="D34" s="59"/>
      <c r="E34" s="60">
        <f t="shared" si="5"/>
        <v>0</v>
      </c>
      <c r="F34" s="61"/>
      <c r="G34" s="61"/>
      <c r="H34" s="60">
        <f t="shared" si="1"/>
        <v>0</v>
      </c>
      <c r="I34" s="62"/>
      <c r="J34" s="62"/>
      <c r="K34" s="63">
        <f t="shared" si="11"/>
        <v>0</v>
      </c>
      <c r="L34" s="64">
        <f t="shared" si="2"/>
        <v>0</v>
      </c>
      <c r="M34" s="86">
        <f t="shared" si="3"/>
        <v>0</v>
      </c>
      <c r="N34" s="65" t="str">
        <f t="shared" si="7"/>
        <v/>
      </c>
      <c r="O34" s="66">
        <f t="shared" si="8"/>
        <v>0</v>
      </c>
      <c r="P34" s="64">
        <f t="shared" si="10"/>
        <v>-663.599999999999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4"/>
        <v>So</v>
      </c>
      <c r="B35" s="58">
        <v>27</v>
      </c>
      <c r="C35" s="59"/>
      <c r="D35" s="59"/>
      <c r="E35" s="60">
        <f t="shared" si="5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3"/>
        <v>0</v>
      </c>
      <c r="N35" s="65" t="str">
        <f t="shared" si="7"/>
        <v/>
      </c>
      <c r="O35" s="66">
        <f t="shared" si="8"/>
        <v>0</v>
      </c>
      <c r="P35" s="64">
        <f t="shared" si="10"/>
        <v>-663.599999999999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4"/>
        <v>Mo</v>
      </c>
      <c r="B36" s="58">
        <v>28</v>
      </c>
      <c r="C36" s="59"/>
      <c r="D36" s="59"/>
      <c r="E36" s="60">
        <f t="shared" si="5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3"/>
        <v>8.4</v>
      </c>
      <c r="N36" s="65" t="str">
        <f t="shared" si="7"/>
        <v/>
      </c>
      <c r="O36" s="66">
        <f t="shared" si="8"/>
        <v>8.4</v>
      </c>
      <c r="P36" s="64">
        <f t="shared" si="10"/>
        <v>-671.99999999999898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4"/>
        <v>Di</v>
      </c>
      <c r="B37" s="58">
        <v>29</v>
      </c>
      <c r="C37" s="59"/>
      <c r="D37" s="59"/>
      <c r="E37" s="60">
        <f t="shared" si="5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3"/>
        <v>8.4</v>
      </c>
      <c r="N37" s="65" t="str">
        <f t="shared" si="7"/>
        <v/>
      </c>
      <c r="O37" s="66">
        <f t="shared" si="8"/>
        <v>8.4</v>
      </c>
      <c r="P37" s="64">
        <f t="shared" si="10"/>
        <v>-680.39999999999895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4"/>
        <v>Mi</v>
      </c>
      <c r="B38" s="58">
        <v>30</v>
      </c>
      <c r="C38" s="59"/>
      <c r="D38" s="59"/>
      <c r="E38" s="60">
        <f t="shared" si="5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3"/>
        <v>8.4</v>
      </c>
      <c r="N38" s="65" t="str">
        <f t="shared" si="7"/>
        <v/>
      </c>
      <c r="O38" s="66">
        <f t="shared" si="8"/>
        <v>8.4</v>
      </c>
      <c r="P38" s="64">
        <f>SUM(P37,SUM(N38,-O38))</f>
        <v>-688.79999999999893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4"/>
        <v/>
      </c>
      <c r="B39" s="58">
        <v>31</v>
      </c>
      <c r="C39" s="59"/>
      <c r="D39" s="59"/>
      <c r="E39" s="60">
        <f t="shared" si="5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3"/>
        <v>0</v>
      </c>
      <c r="N39" s="65" t="str">
        <f t="shared" si="7"/>
        <v/>
      </c>
      <c r="O39" s="66">
        <f t="shared" si="8"/>
        <v>0</v>
      </c>
      <c r="P39" s="64">
        <f t="shared" si="10"/>
        <v>-688.79999999999893</v>
      </c>
      <c r="Q39" s="67"/>
      <c r="R39" s="68"/>
      <c r="S39" s="68"/>
      <c r="T39" s="69"/>
      <c r="U39" s="59"/>
      <c r="V39" s="70"/>
      <c r="W39" s="3" t="str">
        <f t="shared" si="9"/>
        <v>F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-688.79999999999893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168.00000000000009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März!E44</f>
        <v>100</v>
      </c>
      <c r="F44" s="136"/>
      <c r="G44" s="139">
        <f>B43*E44/100</f>
        <v>168.00000000000009</v>
      </c>
      <c r="H44" s="140"/>
      <c r="I44" s="143">
        <f>SUM(L9:L39)+(P7)</f>
        <v>-520.79999999999939</v>
      </c>
      <c r="J44" s="144"/>
      <c r="K44" s="147">
        <f>P40</f>
        <v>-688.79999999999893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7" x14ac:dyDescent="0.25">
      <c r="A49" s="4"/>
      <c r="B49" s="1"/>
      <c r="P49" s="9"/>
      <c r="Q49" s="7"/>
    </row>
    <row r="50" spans="1:17" x14ac:dyDescent="0.25">
      <c r="A50" s="4"/>
      <c r="B50" s="2"/>
    </row>
    <row r="52" spans="1:17" x14ac:dyDescent="0.25">
      <c r="A52" s="4"/>
      <c r="B52" s="2"/>
    </row>
    <row r="53" spans="1:17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7:O7"/>
    <mergeCell ref="N8:O8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49" priority="2">
      <formula>IF($M9=0,TRUE,FALSE)</formula>
    </cfRule>
  </conditionalFormatting>
  <conditionalFormatting sqref="P9:P39">
    <cfRule type="expression" dxfId="48" priority="4">
      <formula>IF($M9=0,TRUE,FALSE)</formula>
    </cfRule>
  </conditionalFormatting>
  <conditionalFormatting sqref="O9:O39">
    <cfRule type="expression" dxfId="47" priority="3">
      <formula>IF(AND($M9=0,$O9=0),TRUE,FALSE)</formula>
    </cfRule>
    <cfRule type="expression" dxfId="46" priority="5">
      <formula>IF($O9=0,TRUE,FALSE)</formula>
    </cfRule>
  </conditionalFormatting>
  <conditionalFormatting sqref="A9:V39">
    <cfRule type="expression" dxfId="45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40:W42 A9:L9 N9:W9 A10:L39 N10:W39 M9:M39 A5:W8 B4:W4 A45:W45 A44:D44 F44:W44 A43 C43:W4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W109"/>
  <sheetViews>
    <sheetView zoomScale="80" zoomScaleNormal="80" workbookViewId="0">
      <selection activeCell="C9" sqref="C9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52</v>
      </c>
      <c r="B2" s="209"/>
      <c r="C2" s="209"/>
      <c r="D2" s="209"/>
      <c r="E2" s="209"/>
      <c r="F2" s="210"/>
      <c r="G2" s="214" t="str">
        <f>April!G2</f>
        <v>Name</v>
      </c>
      <c r="H2" s="215"/>
      <c r="I2" s="215"/>
      <c r="J2" s="215"/>
      <c r="K2" s="216"/>
      <c r="L2" s="214" t="str">
        <f>April!L2</f>
        <v>Dienststelle</v>
      </c>
      <c r="M2" s="215"/>
      <c r="N2" s="215"/>
      <c r="O2" s="215"/>
      <c r="P2" s="216"/>
      <c r="Q2" s="214" t="str">
        <f>April!Q2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5</v>
      </c>
      <c r="B7" s="27"/>
      <c r="C7" s="27"/>
      <c r="D7" s="27"/>
      <c r="E7" s="27"/>
      <c r="F7" s="27"/>
      <c r="G7" s="27"/>
      <c r="H7" s="27"/>
      <c r="I7" s="27"/>
      <c r="J7" s="27"/>
      <c r="K7" s="101"/>
      <c r="L7" s="46"/>
      <c r="M7" s="90"/>
      <c r="N7" s="162" t="s">
        <v>19</v>
      </c>
      <c r="O7" s="237"/>
      <c r="P7" s="103">
        <f>April!P40</f>
        <v>-688.79999999999893</v>
      </c>
      <c r="Q7" s="31"/>
      <c r="R7" s="27"/>
      <c r="S7" s="27"/>
      <c r="T7" s="27"/>
      <c r="U7" s="232" t="s">
        <v>20</v>
      </c>
      <c r="V7" s="234">
        <f>April!V40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6"/>
      <c r="N8" s="238" t="s">
        <v>21</v>
      </c>
      <c r="O8" s="238"/>
      <c r="P8" s="104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Do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>J9-I9</f>
        <v>0</v>
      </c>
      <c r="L9" s="64">
        <f t="shared" ref="L9:L34" si="2">IF(Q9=100,8.4,E9+H9-K9)</f>
        <v>0</v>
      </c>
      <c r="M9" s="86">
        <f t="shared" ref="M9:M39" si="3">IF(OR(A9="So",A9="Sa",A9=""),0,IF(VLOOKUP(DATE($A$4,$A$7,B9),Steuertabelle,1)=DATE($A$4,$A$7,B9),IF(VLOOKUP(DATE($A$4,$A$7,B9),Steuertabelle,2)="gT",0,4.2*$E$44/100),8.4/100*$E$44))</f>
        <v>0</v>
      </c>
      <c r="N9" s="65" t="str">
        <f>IF(M9-L9&lt;0,L9-M9,"")</f>
        <v/>
      </c>
      <c r="O9" s="66">
        <f>IF(M9-L9&gt;0,M9-L9,0)</f>
        <v>0</v>
      </c>
      <c r="P9" s="64">
        <f>SUM(P7,SUM(N9,-O9))</f>
        <v>-688.79999999999893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4">IF(W10="F","",TEXT(DATE($A$4,$A$7,B10),"TTT"))</f>
        <v>Fr</v>
      </c>
      <c r="B10" s="58">
        <v>2</v>
      </c>
      <c r="C10" s="59"/>
      <c r="D10" s="59"/>
      <c r="E10" s="60">
        <f t="shared" ref="E10:E39" si="5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ref="K10:K34" si="6">J10-I10</f>
        <v>0</v>
      </c>
      <c r="L10" s="64">
        <f>IF(Q10=100,8.4,E10+H10-K10)</f>
        <v>0</v>
      </c>
      <c r="M10" s="86">
        <f t="shared" si="3"/>
        <v>8.4</v>
      </c>
      <c r="N10" s="65" t="str">
        <f t="shared" ref="N10:N39" si="7">IF(M10-L10&lt;0,L10-M10,"")</f>
        <v/>
      </c>
      <c r="O10" s="66">
        <f t="shared" ref="O10:O39" si="8">IF(M10-L10&gt;0,M10-L10,0)</f>
        <v>8.4</v>
      </c>
      <c r="P10" s="64">
        <f>SUM(P9,SUM(N10,-O10))</f>
        <v>-697.19999999999891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4"/>
        <v>Sa</v>
      </c>
      <c r="B11" s="58">
        <v>3</v>
      </c>
      <c r="C11" s="59"/>
      <c r="D11" s="59"/>
      <c r="E11" s="60">
        <f t="shared" si="5"/>
        <v>0</v>
      </c>
      <c r="F11" s="61"/>
      <c r="G11" s="61"/>
      <c r="H11" s="60">
        <f t="shared" si="1"/>
        <v>0</v>
      </c>
      <c r="I11" s="62"/>
      <c r="J11" s="62"/>
      <c r="K11" s="63">
        <f t="shared" si="6"/>
        <v>0</v>
      </c>
      <c r="L11" s="64">
        <f t="shared" si="2"/>
        <v>0</v>
      </c>
      <c r="M11" s="86">
        <f t="shared" si="3"/>
        <v>0</v>
      </c>
      <c r="N11" s="65" t="str">
        <f t="shared" si="7"/>
        <v/>
      </c>
      <c r="O11" s="66">
        <f t="shared" si="8"/>
        <v>0</v>
      </c>
      <c r="P11" s="64">
        <f t="shared" ref="P11:P39" si="10">SUM(P10,SUM(N11,-O11))</f>
        <v>-697.19999999999891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4"/>
        <v>So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2"/>
        <v>0</v>
      </c>
      <c r="M12" s="86">
        <f t="shared" si="3"/>
        <v>0</v>
      </c>
      <c r="N12" s="65" t="str">
        <f t="shared" si="7"/>
        <v/>
      </c>
      <c r="O12" s="66">
        <f t="shared" si="8"/>
        <v>0</v>
      </c>
      <c r="P12" s="64">
        <f t="shared" si="10"/>
        <v>-697.19999999999891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4"/>
        <v>Mo</v>
      </c>
      <c r="B13" s="58">
        <v>5</v>
      </c>
      <c r="C13" s="59"/>
      <c r="D13" s="59"/>
      <c r="E13" s="60">
        <f t="shared" si="5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2"/>
        <v>0</v>
      </c>
      <c r="M13" s="86">
        <f t="shared" si="3"/>
        <v>8.4</v>
      </c>
      <c r="N13" s="65" t="str">
        <f>IF(M13-L13&lt;0,L13-M13,"")</f>
        <v/>
      </c>
      <c r="O13" s="66">
        <f t="shared" si="8"/>
        <v>8.4</v>
      </c>
      <c r="P13" s="64">
        <f t="shared" si="10"/>
        <v>-705.59999999999889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4"/>
        <v>Di</v>
      </c>
      <c r="B14" s="58">
        <v>6</v>
      </c>
      <c r="C14" s="59"/>
      <c r="D14" s="59"/>
      <c r="E14" s="60">
        <f t="shared" si="5"/>
        <v>0</v>
      </c>
      <c r="F14" s="61"/>
      <c r="G14" s="61"/>
      <c r="H14" s="60">
        <f t="shared" si="1"/>
        <v>0</v>
      </c>
      <c r="I14" s="62"/>
      <c r="J14" s="62"/>
      <c r="K14" s="63">
        <f t="shared" si="6"/>
        <v>0</v>
      </c>
      <c r="L14" s="64">
        <f t="shared" si="2"/>
        <v>0</v>
      </c>
      <c r="M14" s="86">
        <f t="shared" si="3"/>
        <v>8.4</v>
      </c>
      <c r="N14" s="65" t="str">
        <f t="shared" si="7"/>
        <v/>
      </c>
      <c r="O14" s="66">
        <f t="shared" si="8"/>
        <v>8.4</v>
      </c>
      <c r="P14" s="64">
        <f t="shared" si="10"/>
        <v>-713.99999999999886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4"/>
        <v>Mi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6"/>
        <v>0</v>
      </c>
      <c r="L15" s="64">
        <f t="shared" si="2"/>
        <v>0</v>
      </c>
      <c r="M15" s="86">
        <f t="shared" si="3"/>
        <v>8.4</v>
      </c>
      <c r="N15" s="65" t="str">
        <f>IF(M15-L15&lt;0,L15-M15,"")</f>
        <v/>
      </c>
      <c r="O15" s="66">
        <f t="shared" si="8"/>
        <v>8.4</v>
      </c>
      <c r="P15" s="64">
        <f t="shared" si="10"/>
        <v>-722.39999999999884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4"/>
        <v>Do</v>
      </c>
      <c r="B16" s="58">
        <v>8</v>
      </c>
      <c r="C16" s="59"/>
      <c r="D16" s="59"/>
      <c r="E16" s="60">
        <f t="shared" si="5"/>
        <v>0</v>
      </c>
      <c r="F16" s="61"/>
      <c r="G16" s="61"/>
      <c r="H16" s="60">
        <f t="shared" si="1"/>
        <v>0</v>
      </c>
      <c r="I16" s="62"/>
      <c r="J16" s="62"/>
      <c r="K16" s="63">
        <f t="shared" si="6"/>
        <v>0</v>
      </c>
      <c r="L16" s="64">
        <f t="shared" si="2"/>
        <v>0</v>
      </c>
      <c r="M16" s="86">
        <f t="shared" si="3"/>
        <v>8.4</v>
      </c>
      <c r="N16" s="65" t="str">
        <f t="shared" si="7"/>
        <v/>
      </c>
      <c r="O16" s="66">
        <f t="shared" si="8"/>
        <v>8.4</v>
      </c>
      <c r="P16" s="64">
        <f t="shared" si="10"/>
        <v>-730.79999999999882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4"/>
        <v>Fr</v>
      </c>
      <c r="B17" s="58">
        <v>9</v>
      </c>
      <c r="C17" s="59"/>
      <c r="D17" s="59"/>
      <c r="E17" s="60">
        <f t="shared" si="5"/>
        <v>0</v>
      </c>
      <c r="F17" s="61"/>
      <c r="G17" s="61"/>
      <c r="H17" s="60">
        <f t="shared" si="1"/>
        <v>0</v>
      </c>
      <c r="I17" s="62"/>
      <c r="J17" s="62"/>
      <c r="K17" s="63">
        <f t="shared" si="6"/>
        <v>0</v>
      </c>
      <c r="L17" s="64">
        <f t="shared" si="2"/>
        <v>0</v>
      </c>
      <c r="M17" s="86">
        <f t="shared" si="3"/>
        <v>8.4</v>
      </c>
      <c r="N17" s="65" t="str">
        <f t="shared" si="7"/>
        <v/>
      </c>
      <c r="O17" s="66">
        <f t="shared" si="8"/>
        <v>8.4</v>
      </c>
      <c r="P17" s="64">
        <f t="shared" si="10"/>
        <v>-739.19999999999879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4"/>
        <v>Sa</v>
      </c>
      <c r="B18" s="58">
        <v>10</v>
      </c>
      <c r="C18" s="59"/>
      <c r="D18" s="59"/>
      <c r="E18" s="60">
        <f t="shared" si="5"/>
        <v>0</v>
      </c>
      <c r="F18" s="61"/>
      <c r="G18" s="61"/>
      <c r="H18" s="60">
        <f t="shared" si="1"/>
        <v>0</v>
      </c>
      <c r="I18" s="62"/>
      <c r="J18" s="62"/>
      <c r="K18" s="63">
        <f t="shared" si="6"/>
        <v>0</v>
      </c>
      <c r="L18" s="64">
        <f t="shared" si="2"/>
        <v>0</v>
      </c>
      <c r="M18" s="86">
        <f t="shared" si="3"/>
        <v>0</v>
      </c>
      <c r="N18" s="65" t="str">
        <f t="shared" si="7"/>
        <v/>
      </c>
      <c r="O18" s="66">
        <f t="shared" si="8"/>
        <v>0</v>
      </c>
      <c r="P18" s="64">
        <f t="shared" si="10"/>
        <v>-739.19999999999879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4"/>
        <v>So</v>
      </c>
      <c r="B19" s="58">
        <v>11</v>
      </c>
      <c r="C19" s="59"/>
      <c r="D19" s="59"/>
      <c r="E19" s="60">
        <f t="shared" si="5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2"/>
        <v>0</v>
      </c>
      <c r="M19" s="86">
        <f t="shared" si="3"/>
        <v>0</v>
      </c>
      <c r="N19" s="65" t="str">
        <f t="shared" si="7"/>
        <v/>
      </c>
      <c r="O19" s="66">
        <f t="shared" si="8"/>
        <v>0</v>
      </c>
      <c r="P19" s="64">
        <f t="shared" si="10"/>
        <v>-739.19999999999879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4"/>
        <v>Mo</v>
      </c>
      <c r="B20" s="58">
        <v>12</v>
      </c>
      <c r="C20" s="59"/>
      <c r="D20" s="59"/>
      <c r="E20" s="60">
        <f t="shared" si="5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3"/>
        <v>8.4</v>
      </c>
      <c r="N20" s="65" t="str">
        <f t="shared" si="7"/>
        <v/>
      </c>
      <c r="O20" s="66">
        <f t="shared" si="8"/>
        <v>8.4</v>
      </c>
      <c r="P20" s="64">
        <f t="shared" si="10"/>
        <v>-747.59999999999877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4"/>
        <v>Di</v>
      </c>
      <c r="B21" s="58">
        <v>13</v>
      </c>
      <c r="C21" s="59"/>
      <c r="D21" s="59"/>
      <c r="E21" s="60">
        <f t="shared" si="5"/>
        <v>0</v>
      </c>
      <c r="F21" s="61"/>
      <c r="G21" s="61"/>
      <c r="H21" s="60">
        <f t="shared" si="1"/>
        <v>0</v>
      </c>
      <c r="I21" s="62"/>
      <c r="J21" s="62"/>
      <c r="K21" s="63">
        <f t="shared" si="6"/>
        <v>0</v>
      </c>
      <c r="L21" s="64">
        <f t="shared" si="2"/>
        <v>0</v>
      </c>
      <c r="M21" s="86">
        <f t="shared" si="3"/>
        <v>8.4</v>
      </c>
      <c r="N21" s="65" t="str">
        <f t="shared" si="7"/>
        <v/>
      </c>
      <c r="O21" s="66">
        <f t="shared" si="8"/>
        <v>8.4</v>
      </c>
      <c r="P21" s="64">
        <f t="shared" si="10"/>
        <v>-755.99999999999875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4"/>
        <v>Mi</v>
      </c>
      <c r="B22" s="58">
        <v>14</v>
      </c>
      <c r="C22" s="59"/>
      <c r="D22" s="59"/>
      <c r="E22" s="60">
        <f t="shared" si="5"/>
        <v>0</v>
      </c>
      <c r="F22" s="61"/>
      <c r="G22" s="61"/>
      <c r="H22" s="60">
        <f t="shared" si="1"/>
        <v>0</v>
      </c>
      <c r="I22" s="62"/>
      <c r="J22" s="62"/>
      <c r="K22" s="63">
        <f t="shared" si="6"/>
        <v>0</v>
      </c>
      <c r="L22" s="64">
        <f t="shared" si="2"/>
        <v>0</v>
      </c>
      <c r="M22" s="86">
        <f t="shared" si="3"/>
        <v>8.4</v>
      </c>
      <c r="N22" s="65" t="str">
        <f t="shared" si="7"/>
        <v/>
      </c>
      <c r="O22" s="66">
        <f t="shared" si="8"/>
        <v>8.4</v>
      </c>
      <c r="P22" s="64">
        <f t="shared" si="10"/>
        <v>-764.39999999999873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4"/>
        <v>Do</v>
      </c>
      <c r="B23" s="58">
        <v>15</v>
      </c>
      <c r="C23" s="59"/>
      <c r="D23" s="59"/>
      <c r="E23" s="60">
        <f t="shared" si="5"/>
        <v>0</v>
      </c>
      <c r="F23" s="61"/>
      <c r="G23" s="61"/>
      <c r="H23" s="60">
        <f t="shared" si="1"/>
        <v>0</v>
      </c>
      <c r="I23" s="62"/>
      <c r="J23" s="62"/>
      <c r="K23" s="63">
        <f t="shared" si="6"/>
        <v>0</v>
      </c>
      <c r="L23" s="64">
        <f t="shared" si="2"/>
        <v>0</v>
      </c>
      <c r="M23" s="86">
        <f t="shared" si="3"/>
        <v>8.4</v>
      </c>
      <c r="N23" s="65" t="str">
        <f t="shared" si="7"/>
        <v/>
      </c>
      <c r="O23" s="66">
        <f t="shared" si="8"/>
        <v>8.4</v>
      </c>
      <c r="P23" s="64">
        <f t="shared" si="10"/>
        <v>-772.7999999999987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4"/>
        <v>Fr</v>
      </c>
      <c r="B24" s="58">
        <v>16</v>
      </c>
      <c r="C24" s="59"/>
      <c r="D24" s="59"/>
      <c r="E24" s="60">
        <f t="shared" si="5"/>
        <v>0</v>
      </c>
      <c r="F24" s="61"/>
      <c r="G24" s="61"/>
      <c r="H24" s="60">
        <f t="shared" si="1"/>
        <v>0</v>
      </c>
      <c r="I24" s="62"/>
      <c r="J24" s="62"/>
      <c r="K24" s="63">
        <f t="shared" si="6"/>
        <v>0</v>
      </c>
      <c r="L24" s="64">
        <f t="shared" si="2"/>
        <v>0</v>
      </c>
      <c r="M24" s="86">
        <f t="shared" si="3"/>
        <v>8.4</v>
      </c>
      <c r="N24" s="65" t="str">
        <f t="shared" si="7"/>
        <v/>
      </c>
      <c r="O24" s="66">
        <f t="shared" si="8"/>
        <v>8.4</v>
      </c>
      <c r="P24" s="64">
        <f t="shared" si="10"/>
        <v>-781.19999999999868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4"/>
        <v>Sa</v>
      </c>
      <c r="B25" s="58">
        <v>17</v>
      </c>
      <c r="C25" s="59"/>
      <c r="D25" s="59"/>
      <c r="E25" s="60">
        <f t="shared" si="5"/>
        <v>0</v>
      </c>
      <c r="F25" s="61"/>
      <c r="G25" s="61"/>
      <c r="H25" s="60">
        <f t="shared" si="1"/>
        <v>0</v>
      </c>
      <c r="I25" s="62"/>
      <c r="J25" s="62"/>
      <c r="K25" s="63">
        <f t="shared" si="6"/>
        <v>0</v>
      </c>
      <c r="L25" s="64">
        <f t="shared" si="2"/>
        <v>0</v>
      </c>
      <c r="M25" s="86">
        <f t="shared" si="3"/>
        <v>0</v>
      </c>
      <c r="N25" s="65" t="str">
        <f t="shared" si="7"/>
        <v/>
      </c>
      <c r="O25" s="66">
        <f t="shared" si="8"/>
        <v>0</v>
      </c>
      <c r="P25" s="64">
        <f t="shared" si="10"/>
        <v>-781.19999999999868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4"/>
        <v>So</v>
      </c>
      <c r="B26" s="58">
        <v>18</v>
      </c>
      <c r="C26" s="59"/>
      <c r="D26" s="59"/>
      <c r="E26" s="60">
        <f t="shared" si="5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2"/>
        <v>0</v>
      </c>
      <c r="M26" s="86">
        <f t="shared" si="3"/>
        <v>0</v>
      </c>
      <c r="N26" s="65" t="str">
        <f t="shared" si="7"/>
        <v/>
      </c>
      <c r="O26" s="66">
        <f t="shared" si="8"/>
        <v>0</v>
      </c>
      <c r="P26" s="64">
        <f t="shared" si="10"/>
        <v>-781.19999999999868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4"/>
        <v>Mo</v>
      </c>
      <c r="B27" s="58">
        <v>19</v>
      </c>
      <c r="C27" s="59"/>
      <c r="D27" s="59"/>
      <c r="E27" s="60">
        <f t="shared" si="5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2"/>
        <v>0</v>
      </c>
      <c r="M27" s="86">
        <f t="shared" si="3"/>
        <v>8.4</v>
      </c>
      <c r="N27" s="65" t="str">
        <f t="shared" si="7"/>
        <v/>
      </c>
      <c r="O27" s="66">
        <f t="shared" si="8"/>
        <v>8.4</v>
      </c>
      <c r="P27" s="64">
        <f t="shared" si="10"/>
        <v>-789.59999999999866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4"/>
        <v>Di</v>
      </c>
      <c r="B28" s="58">
        <v>20</v>
      </c>
      <c r="C28" s="59"/>
      <c r="D28" s="59"/>
      <c r="E28" s="60">
        <f t="shared" si="5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2"/>
        <v>0</v>
      </c>
      <c r="M28" s="86">
        <f t="shared" si="3"/>
        <v>8.4</v>
      </c>
      <c r="N28" s="65" t="str">
        <f t="shared" si="7"/>
        <v/>
      </c>
      <c r="O28" s="66">
        <f t="shared" si="8"/>
        <v>8.4</v>
      </c>
      <c r="P28" s="64">
        <f t="shared" si="10"/>
        <v>-797.99999999999864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4"/>
        <v>Mi</v>
      </c>
      <c r="B29" s="58">
        <v>21</v>
      </c>
      <c r="C29" s="59"/>
      <c r="D29" s="59"/>
      <c r="E29" s="60">
        <f t="shared" si="5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2"/>
        <v>0</v>
      </c>
      <c r="M29" s="86">
        <f t="shared" si="3"/>
        <v>8.4</v>
      </c>
      <c r="N29" s="65" t="str">
        <f t="shared" si="7"/>
        <v/>
      </c>
      <c r="O29" s="66">
        <f t="shared" si="8"/>
        <v>8.4</v>
      </c>
      <c r="P29" s="64">
        <f t="shared" si="10"/>
        <v>-806.39999999999861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4"/>
        <v>Do</v>
      </c>
      <c r="B30" s="58">
        <v>22</v>
      </c>
      <c r="C30" s="59"/>
      <c r="D30" s="59"/>
      <c r="E30" s="60">
        <f t="shared" si="5"/>
        <v>0</v>
      </c>
      <c r="F30" s="61"/>
      <c r="G30" s="61"/>
      <c r="H30" s="60">
        <f t="shared" si="1"/>
        <v>0</v>
      </c>
      <c r="I30" s="62"/>
      <c r="J30" s="62"/>
      <c r="K30" s="63">
        <f t="shared" si="6"/>
        <v>0</v>
      </c>
      <c r="L30" s="64">
        <f t="shared" si="2"/>
        <v>0</v>
      </c>
      <c r="M30" s="86">
        <f t="shared" si="3"/>
        <v>8.4</v>
      </c>
      <c r="N30" s="65" t="str">
        <f t="shared" si="7"/>
        <v/>
      </c>
      <c r="O30" s="66">
        <f t="shared" si="8"/>
        <v>8.4</v>
      </c>
      <c r="P30" s="64">
        <f t="shared" si="10"/>
        <v>-814.79999999999859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4"/>
        <v>Fr</v>
      </c>
      <c r="B31" s="58">
        <v>23</v>
      </c>
      <c r="C31" s="59"/>
      <c r="D31" s="59"/>
      <c r="E31" s="60">
        <f t="shared" si="5"/>
        <v>0</v>
      </c>
      <c r="F31" s="61"/>
      <c r="G31" s="61"/>
      <c r="H31" s="60">
        <f t="shared" si="1"/>
        <v>0</v>
      </c>
      <c r="I31" s="62"/>
      <c r="J31" s="62"/>
      <c r="K31" s="63">
        <f t="shared" si="6"/>
        <v>0</v>
      </c>
      <c r="L31" s="64">
        <f t="shared" si="2"/>
        <v>0</v>
      </c>
      <c r="M31" s="86">
        <f t="shared" si="3"/>
        <v>8.4</v>
      </c>
      <c r="N31" s="65" t="str">
        <f t="shared" si="7"/>
        <v/>
      </c>
      <c r="O31" s="66">
        <f t="shared" si="8"/>
        <v>8.4</v>
      </c>
      <c r="P31" s="64">
        <f t="shared" si="10"/>
        <v>-823.19999999999857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4"/>
        <v>Sa</v>
      </c>
      <c r="B32" s="58">
        <v>24</v>
      </c>
      <c r="C32" s="59"/>
      <c r="D32" s="59"/>
      <c r="E32" s="60">
        <f t="shared" si="5"/>
        <v>0</v>
      </c>
      <c r="F32" s="61"/>
      <c r="G32" s="61"/>
      <c r="H32" s="60">
        <f t="shared" si="1"/>
        <v>0</v>
      </c>
      <c r="I32" s="62"/>
      <c r="J32" s="62"/>
      <c r="K32" s="63">
        <f t="shared" si="6"/>
        <v>0</v>
      </c>
      <c r="L32" s="64">
        <f t="shared" si="2"/>
        <v>0</v>
      </c>
      <c r="M32" s="86">
        <f t="shared" si="3"/>
        <v>0</v>
      </c>
      <c r="N32" s="65" t="str">
        <f t="shared" si="7"/>
        <v/>
      </c>
      <c r="O32" s="66">
        <f t="shared" si="8"/>
        <v>0</v>
      </c>
      <c r="P32" s="64">
        <f t="shared" si="10"/>
        <v>-823.19999999999857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4"/>
        <v>So</v>
      </c>
      <c r="B33" s="58">
        <v>25</v>
      </c>
      <c r="C33" s="59"/>
      <c r="D33" s="59"/>
      <c r="E33" s="60">
        <f t="shared" si="5"/>
        <v>0</v>
      </c>
      <c r="F33" s="61"/>
      <c r="G33" s="61"/>
      <c r="H33" s="60">
        <f t="shared" si="1"/>
        <v>0</v>
      </c>
      <c r="I33" s="62"/>
      <c r="J33" s="62"/>
      <c r="K33" s="63">
        <f t="shared" si="6"/>
        <v>0</v>
      </c>
      <c r="L33" s="64">
        <f t="shared" si="2"/>
        <v>0</v>
      </c>
      <c r="M33" s="86">
        <f t="shared" si="3"/>
        <v>0</v>
      </c>
      <c r="N33" s="65" t="str">
        <f t="shared" si="7"/>
        <v/>
      </c>
      <c r="O33" s="66">
        <f t="shared" si="8"/>
        <v>0</v>
      </c>
      <c r="P33" s="64">
        <f t="shared" si="10"/>
        <v>-823.19999999999857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4"/>
        <v>Mo</v>
      </c>
      <c r="B34" s="58">
        <v>26</v>
      </c>
      <c r="C34" s="59"/>
      <c r="D34" s="59"/>
      <c r="E34" s="60">
        <f t="shared" si="5"/>
        <v>0</v>
      </c>
      <c r="F34" s="61"/>
      <c r="G34" s="61"/>
      <c r="H34" s="60">
        <f t="shared" si="1"/>
        <v>0</v>
      </c>
      <c r="I34" s="62"/>
      <c r="J34" s="62"/>
      <c r="K34" s="63">
        <f t="shared" si="6"/>
        <v>0</v>
      </c>
      <c r="L34" s="64">
        <f t="shared" si="2"/>
        <v>0</v>
      </c>
      <c r="M34" s="86">
        <f t="shared" si="3"/>
        <v>8.4</v>
      </c>
      <c r="N34" s="65" t="str">
        <f t="shared" si="7"/>
        <v/>
      </c>
      <c r="O34" s="66">
        <f t="shared" si="8"/>
        <v>8.4</v>
      </c>
      <c r="P34" s="64">
        <f t="shared" si="10"/>
        <v>-831.59999999999854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4"/>
        <v>Di</v>
      </c>
      <c r="B35" s="58">
        <v>27</v>
      </c>
      <c r="C35" s="59"/>
      <c r="D35" s="59"/>
      <c r="E35" s="60">
        <f t="shared" si="5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3"/>
        <v>8.4</v>
      </c>
      <c r="N35" s="65" t="str">
        <f t="shared" si="7"/>
        <v/>
      </c>
      <c r="O35" s="66">
        <f t="shared" si="8"/>
        <v>8.4</v>
      </c>
      <c r="P35" s="64">
        <f t="shared" si="10"/>
        <v>-839.99999999999852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4"/>
        <v>Mi</v>
      </c>
      <c r="B36" s="58">
        <v>28</v>
      </c>
      <c r="C36" s="59"/>
      <c r="D36" s="59"/>
      <c r="E36" s="60">
        <f t="shared" si="5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3"/>
        <v>8.4</v>
      </c>
      <c r="N36" s="65" t="str">
        <f t="shared" si="7"/>
        <v/>
      </c>
      <c r="O36" s="66">
        <f t="shared" si="8"/>
        <v>8.4</v>
      </c>
      <c r="P36" s="64">
        <f t="shared" si="10"/>
        <v>-848.3999999999985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4"/>
        <v>Do</v>
      </c>
      <c r="B37" s="58">
        <v>29</v>
      </c>
      <c r="C37" s="59"/>
      <c r="D37" s="59"/>
      <c r="E37" s="60">
        <f t="shared" si="5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3"/>
        <v>0</v>
      </c>
      <c r="N37" s="65" t="str">
        <f t="shared" si="7"/>
        <v/>
      </c>
      <c r="O37" s="66">
        <f t="shared" si="8"/>
        <v>0</v>
      </c>
      <c r="P37" s="64">
        <f t="shared" si="10"/>
        <v>-848.3999999999985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4"/>
        <v>Fr</v>
      </c>
      <c r="B38" s="58">
        <v>30</v>
      </c>
      <c r="C38" s="59"/>
      <c r="D38" s="59"/>
      <c r="E38" s="60">
        <f t="shared" si="5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3"/>
        <v>8.4</v>
      </c>
      <c r="N38" s="65" t="str">
        <f t="shared" si="7"/>
        <v/>
      </c>
      <c r="O38" s="66">
        <f t="shared" si="8"/>
        <v>8.4</v>
      </c>
      <c r="P38" s="64">
        <f>SUM(P37,SUM(N38,-O38))</f>
        <v>-856.79999999999848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4"/>
        <v>Sa</v>
      </c>
      <c r="B39" s="58">
        <v>31</v>
      </c>
      <c r="C39" s="59"/>
      <c r="D39" s="59"/>
      <c r="E39" s="60">
        <f t="shared" si="5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3"/>
        <v>0</v>
      </c>
      <c r="N39" s="65" t="str">
        <f t="shared" si="7"/>
        <v/>
      </c>
      <c r="O39" s="66">
        <f t="shared" si="8"/>
        <v>0</v>
      </c>
      <c r="P39" s="64">
        <f t="shared" si="10"/>
        <v>-856.79999999999848</v>
      </c>
      <c r="Q39" s="67"/>
      <c r="R39" s="68"/>
      <c r="S39" s="68"/>
      <c r="T39" s="69"/>
      <c r="U39" s="59"/>
      <c r="V39" s="70"/>
      <c r="W39" s="3" t="str">
        <f t="shared" si="9"/>
        <v>OK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-856.79999999999848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168.00000000000009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April!E44</f>
        <v>100</v>
      </c>
      <c r="F44" s="136"/>
      <c r="G44" s="139">
        <f>B43*E44/100</f>
        <v>168.00000000000009</v>
      </c>
      <c r="H44" s="140"/>
      <c r="I44" s="143">
        <f>SUM(L9:L39)+(P7)</f>
        <v>-688.79999999999893</v>
      </c>
      <c r="J44" s="144"/>
      <c r="K44" s="147">
        <f>P40</f>
        <v>-856.79999999999848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7:O7"/>
    <mergeCell ref="N8:O8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44" priority="2">
      <formula>IF($M9=0,TRUE,FALSE)</formula>
    </cfRule>
  </conditionalFormatting>
  <conditionalFormatting sqref="P9:P39">
    <cfRule type="expression" dxfId="43" priority="4">
      <formula>IF($M9=0,TRUE,FALSE)</formula>
    </cfRule>
  </conditionalFormatting>
  <conditionalFormatting sqref="O9:O39">
    <cfRule type="expression" dxfId="42" priority="3">
      <formula>IF(AND($M9=0,$O9=0),TRUE,FALSE)</formula>
    </cfRule>
    <cfRule type="expression" dxfId="41" priority="5">
      <formula>IF($O9=0,TRUE,FALSE)</formula>
    </cfRule>
  </conditionalFormatting>
  <conditionalFormatting sqref="A9:V39">
    <cfRule type="expression" dxfId="40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5:W6 B4:W4 A45:W45 A44:D44 F44:W44 A43:B43 D43:W43 A10:W11 A9:B9 E9:W9 A13:W18 A12:E12 H12:W12 A8:W8 A7:O7 Q7:U7 W7 A25:W42 A19:U19 W19 A20:U20 W20 A21:U21 W21 A22:U22 W22 A23:U23 W23 A24:U24 W2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W109"/>
  <sheetViews>
    <sheetView zoomScale="80" zoomScaleNormal="80" workbookViewId="0">
      <selection activeCell="C9" sqref="C9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53</v>
      </c>
      <c r="B2" s="209"/>
      <c r="C2" s="209"/>
      <c r="D2" s="209"/>
      <c r="E2" s="209"/>
      <c r="F2" s="210"/>
      <c r="G2" s="214" t="str">
        <f>Mai!G2</f>
        <v>Name</v>
      </c>
      <c r="H2" s="215"/>
      <c r="I2" s="215"/>
      <c r="J2" s="215"/>
      <c r="K2" s="216"/>
      <c r="L2" s="214" t="str">
        <f>Mai!L2</f>
        <v>Dienststelle</v>
      </c>
      <c r="M2" s="215"/>
      <c r="N2" s="215"/>
      <c r="O2" s="215"/>
      <c r="P2" s="216"/>
      <c r="Q2" s="214" t="str">
        <f>Mai!Q2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6</v>
      </c>
      <c r="B7" s="27"/>
      <c r="C7" s="27"/>
      <c r="D7" s="27"/>
      <c r="E7" s="27"/>
      <c r="F7" s="27"/>
      <c r="G7" s="27"/>
      <c r="H7" s="27"/>
      <c r="I7" s="27"/>
      <c r="J7" s="27"/>
      <c r="K7" s="101"/>
      <c r="L7" s="46"/>
      <c r="M7" s="90"/>
      <c r="N7" s="162" t="s">
        <v>19</v>
      </c>
      <c r="O7" s="237"/>
      <c r="P7" s="103">
        <f>Mai!P40</f>
        <v>-856.79999999999848</v>
      </c>
      <c r="Q7" s="31"/>
      <c r="R7" s="27"/>
      <c r="S7" s="27"/>
      <c r="T7" s="27"/>
      <c r="U7" s="232" t="s">
        <v>20</v>
      </c>
      <c r="V7" s="234">
        <f>Mai!V40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6"/>
      <c r="N8" s="238" t="s">
        <v>21</v>
      </c>
      <c r="O8" s="238"/>
      <c r="P8" s="104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So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 t="shared" ref="K9:K34" si="2">J9-I9</f>
        <v>0</v>
      </c>
      <c r="L9" s="64">
        <f t="shared" ref="L9:L34" si="3">IF(Q9=100,8.4,E9+H9-K9)</f>
        <v>0</v>
      </c>
      <c r="M9" s="86">
        <f t="shared" ref="M9:M39" si="4">IF(OR(A9="So",A9="Sa",A9=""),0,IF(VLOOKUP(DATE($A$4,$A$7,B9),Steuertabelle,1)=DATE($A$4,$A$7,B9),IF(VLOOKUP(DATE($A$4,$A$7,B9),Steuertabelle,2)="gT",0,4.2*$E$44/100),8.4/100*$E$44))</f>
        <v>0</v>
      </c>
      <c r="N9" s="65" t="str">
        <f>IF(M9-L9&lt;0,L9-M9,"")</f>
        <v/>
      </c>
      <c r="O9" s="66">
        <f>IF(M9-L9&gt;0,M9-L9,0)</f>
        <v>0</v>
      </c>
      <c r="P9" s="64">
        <f>SUM(P7,SUM(N9,-O9))</f>
        <v>-856.79999999999848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5">IF(W10="F","",TEXT(DATE($A$4,$A$7,B10),"TTT"))</f>
        <v>Mo</v>
      </c>
      <c r="B10" s="58">
        <v>2</v>
      </c>
      <c r="C10" s="59"/>
      <c r="D10" s="59"/>
      <c r="E10" s="60">
        <f t="shared" ref="E10:E39" si="6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si="2"/>
        <v>0</v>
      </c>
      <c r="L10" s="64">
        <f>IF(Q10=100,8.4,E10+H10-K10)</f>
        <v>0</v>
      </c>
      <c r="M10" s="86">
        <f t="shared" si="4"/>
        <v>8.4</v>
      </c>
      <c r="N10" s="65" t="str">
        <f t="shared" ref="N10:N39" si="7">IF(M10-L10&lt;0,L10-M10,"")</f>
        <v/>
      </c>
      <c r="O10" s="66">
        <f t="shared" ref="O10:O39" si="8">IF(M10-L10&gt;0,M10-L10,0)</f>
        <v>8.4</v>
      </c>
      <c r="P10" s="64">
        <f>SUM(P9,SUM(N10,-O10))</f>
        <v>-865.19999999999845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5"/>
        <v>Di</v>
      </c>
      <c r="B11" s="58">
        <v>3</v>
      </c>
      <c r="C11" s="59"/>
      <c r="D11" s="59"/>
      <c r="E11" s="60">
        <f t="shared" si="6"/>
        <v>0</v>
      </c>
      <c r="F11" s="61"/>
      <c r="G11" s="61"/>
      <c r="H11" s="60">
        <f t="shared" si="1"/>
        <v>0</v>
      </c>
      <c r="I11" s="62"/>
      <c r="J11" s="62"/>
      <c r="K11" s="63">
        <f t="shared" si="2"/>
        <v>0</v>
      </c>
      <c r="L11" s="64">
        <f t="shared" si="3"/>
        <v>0</v>
      </c>
      <c r="M11" s="86">
        <f t="shared" si="4"/>
        <v>8.4</v>
      </c>
      <c r="N11" s="65" t="str">
        <f t="shared" si="7"/>
        <v/>
      </c>
      <c r="O11" s="66">
        <f t="shared" si="8"/>
        <v>8.4</v>
      </c>
      <c r="P11" s="64">
        <f t="shared" ref="P11:P39" si="10">SUM(P10,SUM(N11,-O11))</f>
        <v>-873.59999999999843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5"/>
        <v>Mi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3"/>
        <v>0</v>
      </c>
      <c r="M12" s="86">
        <f t="shared" si="4"/>
        <v>8.4</v>
      </c>
      <c r="N12" s="65" t="str">
        <f t="shared" si="7"/>
        <v/>
      </c>
      <c r="O12" s="66">
        <f t="shared" si="8"/>
        <v>8.4</v>
      </c>
      <c r="P12" s="64">
        <f t="shared" si="10"/>
        <v>-881.99999999999841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5"/>
        <v>Do</v>
      </c>
      <c r="B13" s="58">
        <v>5</v>
      </c>
      <c r="C13" s="59"/>
      <c r="D13" s="59"/>
      <c r="E13" s="60">
        <f t="shared" si="6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3"/>
        <v>0</v>
      </c>
      <c r="M13" s="86">
        <f t="shared" si="4"/>
        <v>8.4</v>
      </c>
      <c r="N13" s="65" t="str">
        <f>IF(M13-L13&lt;0,L13-M13,"")</f>
        <v/>
      </c>
      <c r="O13" s="66">
        <f t="shared" si="8"/>
        <v>8.4</v>
      </c>
      <c r="P13" s="64">
        <f t="shared" si="10"/>
        <v>-890.39999999999839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5"/>
        <v>Fr</v>
      </c>
      <c r="B14" s="58">
        <v>6</v>
      </c>
      <c r="C14" s="59"/>
      <c r="D14" s="59"/>
      <c r="E14" s="60">
        <f t="shared" si="6"/>
        <v>0</v>
      </c>
      <c r="F14" s="61"/>
      <c r="G14" s="61"/>
      <c r="H14" s="60">
        <f t="shared" si="1"/>
        <v>0</v>
      </c>
      <c r="I14" s="62"/>
      <c r="J14" s="62"/>
      <c r="K14" s="63">
        <f t="shared" si="2"/>
        <v>0</v>
      </c>
      <c r="L14" s="64">
        <f t="shared" si="3"/>
        <v>0</v>
      </c>
      <c r="M14" s="86">
        <f t="shared" si="4"/>
        <v>8.4</v>
      </c>
      <c r="N14" s="65" t="str">
        <f t="shared" si="7"/>
        <v/>
      </c>
      <c r="O14" s="66">
        <f t="shared" si="8"/>
        <v>8.4</v>
      </c>
      <c r="P14" s="64">
        <f t="shared" si="10"/>
        <v>-898.79999999999836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5"/>
        <v>Sa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2"/>
        <v>0</v>
      </c>
      <c r="L15" s="64">
        <f t="shared" si="3"/>
        <v>0</v>
      </c>
      <c r="M15" s="86">
        <f t="shared" si="4"/>
        <v>0</v>
      </c>
      <c r="N15" s="65" t="str">
        <f>IF(M15-L15&lt;0,L15-M15,"")</f>
        <v/>
      </c>
      <c r="O15" s="66">
        <f t="shared" si="8"/>
        <v>0</v>
      </c>
      <c r="P15" s="64">
        <f t="shared" si="10"/>
        <v>-898.79999999999836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5"/>
        <v>So</v>
      </c>
      <c r="B16" s="58">
        <v>8</v>
      </c>
      <c r="C16" s="59"/>
      <c r="D16" s="59"/>
      <c r="E16" s="60">
        <f t="shared" si="6"/>
        <v>0</v>
      </c>
      <c r="F16" s="61"/>
      <c r="G16" s="61"/>
      <c r="H16" s="60">
        <f t="shared" si="1"/>
        <v>0</v>
      </c>
      <c r="I16" s="62"/>
      <c r="J16" s="62"/>
      <c r="K16" s="63">
        <f t="shared" si="2"/>
        <v>0</v>
      </c>
      <c r="L16" s="64">
        <f t="shared" si="3"/>
        <v>0</v>
      </c>
      <c r="M16" s="86">
        <f t="shared" si="4"/>
        <v>0</v>
      </c>
      <c r="N16" s="65" t="str">
        <f t="shared" si="7"/>
        <v/>
      </c>
      <c r="O16" s="66">
        <f t="shared" si="8"/>
        <v>0</v>
      </c>
      <c r="P16" s="64">
        <f t="shared" si="10"/>
        <v>-898.79999999999836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5"/>
        <v>Mo</v>
      </c>
      <c r="B17" s="58">
        <v>9</v>
      </c>
      <c r="C17" s="59"/>
      <c r="D17" s="59"/>
      <c r="E17" s="60">
        <f t="shared" si="6"/>
        <v>0</v>
      </c>
      <c r="F17" s="61"/>
      <c r="G17" s="61"/>
      <c r="H17" s="60">
        <f t="shared" si="1"/>
        <v>0</v>
      </c>
      <c r="I17" s="62"/>
      <c r="J17" s="62"/>
      <c r="K17" s="63">
        <f t="shared" si="2"/>
        <v>0</v>
      </c>
      <c r="L17" s="64">
        <f t="shared" si="3"/>
        <v>0</v>
      </c>
      <c r="M17" s="86">
        <f t="shared" si="4"/>
        <v>0</v>
      </c>
      <c r="N17" s="65" t="str">
        <f t="shared" si="7"/>
        <v/>
      </c>
      <c r="O17" s="66">
        <f t="shared" si="8"/>
        <v>0</v>
      </c>
      <c r="P17" s="64">
        <f t="shared" si="10"/>
        <v>-898.79999999999836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5"/>
        <v>Di</v>
      </c>
      <c r="B18" s="58">
        <v>10</v>
      </c>
      <c r="C18" s="59"/>
      <c r="D18" s="59"/>
      <c r="E18" s="60">
        <f t="shared" si="6"/>
        <v>0</v>
      </c>
      <c r="F18" s="61"/>
      <c r="G18" s="61"/>
      <c r="H18" s="60">
        <f t="shared" si="1"/>
        <v>0</v>
      </c>
      <c r="I18" s="62"/>
      <c r="J18" s="62"/>
      <c r="K18" s="63">
        <f t="shared" si="2"/>
        <v>0</v>
      </c>
      <c r="L18" s="64">
        <f t="shared" si="3"/>
        <v>0</v>
      </c>
      <c r="M18" s="86">
        <f t="shared" si="4"/>
        <v>8.4</v>
      </c>
      <c r="N18" s="65" t="str">
        <f t="shared" si="7"/>
        <v/>
      </c>
      <c r="O18" s="66">
        <f t="shared" si="8"/>
        <v>8.4</v>
      </c>
      <c r="P18" s="64">
        <f t="shared" si="10"/>
        <v>-907.19999999999834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5"/>
        <v>Mi</v>
      </c>
      <c r="B19" s="58">
        <v>11</v>
      </c>
      <c r="C19" s="59"/>
      <c r="D19" s="59"/>
      <c r="E19" s="60">
        <f t="shared" si="6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3"/>
        <v>0</v>
      </c>
      <c r="M19" s="86">
        <f t="shared" si="4"/>
        <v>8.4</v>
      </c>
      <c r="N19" s="65" t="str">
        <f t="shared" si="7"/>
        <v/>
      </c>
      <c r="O19" s="66">
        <f t="shared" si="8"/>
        <v>8.4</v>
      </c>
      <c r="P19" s="64">
        <f t="shared" si="10"/>
        <v>-915.59999999999832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5"/>
        <v>Do</v>
      </c>
      <c r="B20" s="58">
        <v>12</v>
      </c>
      <c r="C20" s="59"/>
      <c r="D20" s="59"/>
      <c r="E20" s="60">
        <f t="shared" si="6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4"/>
        <v>8.4</v>
      </c>
      <c r="N20" s="65" t="str">
        <f t="shared" si="7"/>
        <v/>
      </c>
      <c r="O20" s="66">
        <f t="shared" si="8"/>
        <v>8.4</v>
      </c>
      <c r="P20" s="64">
        <f t="shared" si="10"/>
        <v>-923.99999999999829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5"/>
        <v>Fr</v>
      </c>
      <c r="B21" s="58">
        <v>13</v>
      </c>
      <c r="C21" s="59"/>
      <c r="D21" s="59"/>
      <c r="E21" s="60">
        <f t="shared" si="6"/>
        <v>0</v>
      </c>
      <c r="F21" s="61"/>
      <c r="G21" s="61"/>
      <c r="H21" s="60">
        <f t="shared" si="1"/>
        <v>0</v>
      </c>
      <c r="I21" s="62"/>
      <c r="J21" s="62"/>
      <c r="K21" s="63">
        <f t="shared" si="2"/>
        <v>0</v>
      </c>
      <c r="L21" s="64">
        <f t="shared" si="3"/>
        <v>0</v>
      </c>
      <c r="M21" s="86">
        <f t="shared" si="4"/>
        <v>8.4</v>
      </c>
      <c r="N21" s="65" t="str">
        <f t="shared" si="7"/>
        <v/>
      </c>
      <c r="O21" s="66">
        <f t="shared" si="8"/>
        <v>8.4</v>
      </c>
      <c r="P21" s="64">
        <f t="shared" si="10"/>
        <v>-932.39999999999827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5"/>
        <v>Sa</v>
      </c>
      <c r="B22" s="58">
        <v>14</v>
      </c>
      <c r="C22" s="59"/>
      <c r="D22" s="59"/>
      <c r="E22" s="60">
        <f t="shared" si="6"/>
        <v>0</v>
      </c>
      <c r="F22" s="61"/>
      <c r="G22" s="61"/>
      <c r="H22" s="60">
        <f t="shared" si="1"/>
        <v>0</v>
      </c>
      <c r="I22" s="62"/>
      <c r="J22" s="62"/>
      <c r="K22" s="63">
        <f t="shared" si="2"/>
        <v>0</v>
      </c>
      <c r="L22" s="64">
        <f t="shared" si="3"/>
        <v>0</v>
      </c>
      <c r="M22" s="86">
        <f t="shared" si="4"/>
        <v>0</v>
      </c>
      <c r="N22" s="65" t="str">
        <f t="shared" si="7"/>
        <v/>
      </c>
      <c r="O22" s="66">
        <f t="shared" si="8"/>
        <v>0</v>
      </c>
      <c r="P22" s="64">
        <f t="shared" si="10"/>
        <v>-932.39999999999827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5"/>
        <v>So</v>
      </c>
      <c r="B23" s="58">
        <v>15</v>
      </c>
      <c r="C23" s="59"/>
      <c r="D23" s="59"/>
      <c r="E23" s="60">
        <f t="shared" si="6"/>
        <v>0</v>
      </c>
      <c r="F23" s="61"/>
      <c r="G23" s="61"/>
      <c r="H23" s="60">
        <f t="shared" si="1"/>
        <v>0</v>
      </c>
      <c r="I23" s="62"/>
      <c r="J23" s="62"/>
      <c r="K23" s="63">
        <f t="shared" si="2"/>
        <v>0</v>
      </c>
      <c r="L23" s="64">
        <f t="shared" si="3"/>
        <v>0</v>
      </c>
      <c r="M23" s="86">
        <f t="shared" si="4"/>
        <v>0</v>
      </c>
      <c r="N23" s="65" t="str">
        <f t="shared" si="7"/>
        <v/>
      </c>
      <c r="O23" s="66">
        <f t="shared" si="8"/>
        <v>0</v>
      </c>
      <c r="P23" s="64">
        <f t="shared" si="10"/>
        <v>-932.39999999999827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5"/>
        <v>Mo</v>
      </c>
      <c r="B24" s="58">
        <v>16</v>
      </c>
      <c r="C24" s="59"/>
      <c r="D24" s="59"/>
      <c r="E24" s="60">
        <f t="shared" si="6"/>
        <v>0</v>
      </c>
      <c r="F24" s="61"/>
      <c r="G24" s="61"/>
      <c r="H24" s="60">
        <f t="shared" si="1"/>
        <v>0</v>
      </c>
      <c r="I24" s="62"/>
      <c r="J24" s="62"/>
      <c r="K24" s="63">
        <f t="shared" si="2"/>
        <v>0</v>
      </c>
      <c r="L24" s="64">
        <f t="shared" si="3"/>
        <v>0</v>
      </c>
      <c r="M24" s="86">
        <f t="shared" si="4"/>
        <v>8.4</v>
      </c>
      <c r="N24" s="65" t="str">
        <f t="shared" si="7"/>
        <v/>
      </c>
      <c r="O24" s="66">
        <f t="shared" si="8"/>
        <v>8.4</v>
      </c>
      <c r="P24" s="64">
        <f t="shared" si="10"/>
        <v>-940.79999999999825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5"/>
        <v>Di</v>
      </c>
      <c r="B25" s="58">
        <v>17</v>
      </c>
      <c r="C25" s="59"/>
      <c r="D25" s="59"/>
      <c r="E25" s="60">
        <f t="shared" si="6"/>
        <v>0</v>
      </c>
      <c r="F25" s="61"/>
      <c r="G25" s="61"/>
      <c r="H25" s="60">
        <f t="shared" si="1"/>
        <v>0</v>
      </c>
      <c r="I25" s="62"/>
      <c r="J25" s="62"/>
      <c r="K25" s="63">
        <f t="shared" si="2"/>
        <v>0</v>
      </c>
      <c r="L25" s="64">
        <f t="shared" si="3"/>
        <v>0</v>
      </c>
      <c r="M25" s="86">
        <f t="shared" si="4"/>
        <v>8.4</v>
      </c>
      <c r="N25" s="65" t="str">
        <f t="shared" si="7"/>
        <v/>
      </c>
      <c r="O25" s="66">
        <f t="shared" si="8"/>
        <v>8.4</v>
      </c>
      <c r="P25" s="64">
        <f t="shared" si="10"/>
        <v>-949.19999999999823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5"/>
        <v>Mi</v>
      </c>
      <c r="B26" s="58">
        <v>18</v>
      </c>
      <c r="C26" s="59"/>
      <c r="D26" s="59"/>
      <c r="E26" s="60">
        <f t="shared" si="6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3"/>
        <v>0</v>
      </c>
      <c r="M26" s="86">
        <f t="shared" si="4"/>
        <v>8.4</v>
      </c>
      <c r="N26" s="65" t="str">
        <f t="shared" si="7"/>
        <v/>
      </c>
      <c r="O26" s="66">
        <f t="shared" si="8"/>
        <v>8.4</v>
      </c>
      <c r="P26" s="64">
        <f t="shared" si="10"/>
        <v>-957.5999999999982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5"/>
        <v>Do</v>
      </c>
      <c r="B27" s="58">
        <v>19</v>
      </c>
      <c r="C27" s="59"/>
      <c r="D27" s="59"/>
      <c r="E27" s="60">
        <f t="shared" si="6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3"/>
        <v>0</v>
      </c>
      <c r="M27" s="86">
        <f t="shared" si="4"/>
        <v>8.4</v>
      </c>
      <c r="N27" s="65" t="str">
        <f t="shared" si="7"/>
        <v/>
      </c>
      <c r="O27" s="66">
        <f t="shared" si="8"/>
        <v>8.4</v>
      </c>
      <c r="P27" s="64">
        <f t="shared" si="10"/>
        <v>-965.99999999999818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5"/>
        <v>Fr</v>
      </c>
      <c r="B28" s="58">
        <v>20</v>
      </c>
      <c r="C28" s="59"/>
      <c r="D28" s="59"/>
      <c r="E28" s="60">
        <f t="shared" si="6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3"/>
        <v>0</v>
      </c>
      <c r="M28" s="86">
        <f t="shared" si="4"/>
        <v>8.4</v>
      </c>
      <c r="N28" s="65" t="str">
        <f t="shared" si="7"/>
        <v/>
      </c>
      <c r="O28" s="66">
        <f t="shared" si="8"/>
        <v>8.4</v>
      </c>
      <c r="P28" s="64">
        <f t="shared" si="10"/>
        <v>-974.39999999999816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5"/>
        <v>Sa</v>
      </c>
      <c r="B29" s="58">
        <v>21</v>
      </c>
      <c r="C29" s="59"/>
      <c r="D29" s="59"/>
      <c r="E29" s="60">
        <f t="shared" si="6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3"/>
        <v>0</v>
      </c>
      <c r="M29" s="86">
        <f t="shared" si="4"/>
        <v>0</v>
      </c>
      <c r="N29" s="65" t="str">
        <f t="shared" si="7"/>
        <v/>
      </c>
      <c r="O29" s="66">
        <f t="shared" si="8"/>
        <v>0</v>
      </c>
      <c r="P29" s="64">
        <f t="shared" si="10"/>
        <v>-974.39999999999816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5"/>
        <v>So</v>
      </c>
      <c r="B30" s="58">
        <v>22</v>
      </c>
      <c r="C30" s="59"/>
      <c r="D30" s="59"/>
      <c r="E30" s="60">
        <f t="shared" si="6"/>
        <v>0</v>
      </c>
      <c r="F30" s="61"/>
      <c r="G30" s="61"/>
      <c r="H30" s="60">
        <f t="shared" si="1"/>
        <v>0</v>
      </c>
      <c r="I30" s="62"/>
      <c r="J30" s="62"/>
      <c r="K30" s="63">
        <f t="shared" si="2"/>
        <v>0</v>
      </c>
      <c r="L30" s="64">
        <f t="shared" si="3"/>
        <v>0</v>
      </c>
      <c r="M30" s="86">
        <f t="shared" si="4"/>
        <v>0</v>
      </c>
      <c r="N30" s="65" t="str">
        <f t="shared" si="7"/>
        <v/>
      </c>
      <c r="O30" s="66">
        <f t="shared" si="8"/>
        <v>0</v>
      </c>
      <c r="P30" s="64">
        <f t="shared" si="10"/>
        <v>-974.39999999999816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5"/>
        <v>Mo</v>
      </c>
      <c r="B31" s="58">
        <v>23</v>
      </c>
      <c r="C31" s="59"/>
      <c r="D31" s="59"/>
      <c r="E31" s="60">
        <f t="shared" si="6"/>
        <v>0</v>
      </c>
      <c r="F31" s="61"/>
      <c r="G31" s="61"/>
      <c r="H31" s="60">
        <f t="shared" si="1"/>
        <v>0</v>
      </c>
      <c r="I31" s="62"/>
      <c r="J31" s="62"/>
      <c r="K31" s="63">
        <f t="shared" si="2"/>
        <v>0</v>
      </c>
      <c r="L31" s="64">
        <f t="shared" si="3"/>
        <v>0</v>
      </c>
      <c r="M31" s="86">
        <f t="shared" si="4"/>
        <v>8.4</v>
      </c>
      <c r="N31" s="65" t="str">
        <f t="shared" si="7"/>
        <v/>
      </c>
      <c r="O31" s="66">
        <f t="shared" si="8"/>
        <v>8.4</v>
      </c>
      <c r="P31" s="64">
        <f t="shared" si="10"/>
        <v>-982.79999999999814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5"/>
        <v>Di</v>
      </c>
      <c r="B32" s="58">
        <v>24</v>
      </c>
      <c r="C32" s="59"/>
      <c r="D32" s="59"/>
      <c r="E32" s="60">
        <f t="shared" si="6"/>
        <v>0</v>
      </c>
      <c r="F32" s="61"/>
      <c r="G32" s="61"/>
      <c r="H32" s="60">
        <f t="shared" si="1"/>
        <v>0</v>
      </c>
      <c r="I32" s="62"/>
      <c r="J32" s="62"/>
      <c r="K32" s="63">
        <f t="shared" si="2"/>
        <v>0</v>
      </c>
      <c r="L32" s="64">
        <f t="shared" si="3"/>
        <v>0</v>
      </c>
      <c r="M32" s="86">
        <f t="shared" si="4"/>
        <v>8.4</v>
      </c>
      <c r="N32" s="65" t="str">
        <f t="shared" si="7"/>
        <v/>
      </c>
      <c r="O32" s="66">
        <f t="shared" si="8"/>
        <v>8.4</v>
      </c>
      <c r="P32" s="64">
        <f t="shared" si="10"/>
        <v>-991.19999999999811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5"/>
        <v>Mi</v>
      </c>
      <c r="B33" s="58">
        <v>25</v>
      </c>
      <c r="C33" s="59"/>
      <c r="D33" s="59"/>
      <c r="E33" s="60">
        <f t="shared" si="6"/>
        <v>0</v>
      </c>
      <c r="F33" s="61"/>
      <c r="G33" s="61"/>
      <c r="H33" s="60">
        <f t="shared" si="1"/>
        <v>0</v>
      </c>
      <c r="I33" s="62"/>
      <c r="J33" s="62"/>
      <c r="K33" s="63">
        <f t="shared" si="2"/>
        <v>0</v>
      </c>
      <c r="L33" s="64">
        <f t="shared" si="3"/>
        <v>0</v>
      </c>
      <c r="M33" s="86">
        <f t="shared" si="4"/>
        <v>8.4</v>
      </c>
      <c r="N33" s="65" t="str">
        <f t="shared" si="7"/>
        <v/>
      </c>
      <c r="O33" s="66">
        <f t="shared" si="8"/>
        <v>8.4</v>
      </c>
      <c r="P33" s="64">
        <f t="shared" si="10"/>
        <v>-999.59999999999809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5"/>
        <v>Do</v>
      </c>
      <c r="B34" s="58">
        <v>26</v>
      </c>
      <c r="C34" s="59"/>
      <c r="D34" s="59"/>
      <c r="E34" s="60">
        <f t="shared" si="6"/>
        <v>0</v>
      </c>
      <c r="F34" s="61"/>
      <c r="G34" s="61"/>
      <c r="H34" s="60">
        <f t="shared" si="1"/>
        <v>0</v>
      </c>
      <c r="I34" s="62"/>
      <c r="J34" s="62"/>
      <c r="K34" s="63">
        <f t="shared" si="2"/>
        <v>0</v>
      </c>
      <c r="L34" s="64">
        <f t="shared" si="3"/>
        <v>0</v>
      </c>
      <c r="M34" s="86">
        <f t="shared" si="4"/>
        <v>8.4</v>
      </c>
      <c r="N34" s="65" t="str">
        <f t="shared" si="7"/>
        <v/>
      </c>
      <c r="O34" s="66">
        <f t="shared" si="8"/>
        <v>8.4</v>
      </c>
      <c r="P34" s="64">
        <f t="shared" si="10"/>
        <v>-1007.9999999999981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5"/>
        <v>Fr</v>
      </c>
      <c r="B35" s="58">
        <v>27</v>
      </c>
      <c r="C35" s="59"/>
      <c r="D35" s="59"/>
      <c r="E35" s="60">
        <f t="shared" si="6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4"/>
        <v>8.4</v>
      </c>
      <c r="N35" s="65" t="str">
        <f t="shared" si="7"/>
        <v/>
      </c>
      <c r="O35" s="66">
        <f t="shared" si="8"/>
        <v>8.4</v>
      </c>
      <c r="P35" s="64">
        <f t="shared" si="10"/>
        <v>-1016.399999999998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5"/>
        <v>Sa</v>
      </c>
      <c r="B36" s="58">
        <v>28</v>
      </c>
      <c r="C36" s="59"/>
      <c r="D36" s="59"/>
      <c r="E36" s="60">
        <f t="shared" si="6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4"/>
        <v>0</v>
      </c>
      <c r="N36" s="65" t="str">
        <f t="shared" si="7"/>
        <v/>
      </c>
      <c r="O36" s="66">
        <f t="shared" si="8"/>
        <v>0</v>
      </c>
      <c r="P36" s="64">
        <f t="shared" si="10"/>
        <v>-1016.399999999998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5"/>
        <v>So</v>
      </c>
      <c r="B37" s="58">
        <v>29</v>
      </c>
      <c r="C37" s="59"/>
      <c r="D37" s="59"/>
      <c r="E37" s="60">
        <f t="shared" si="6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4"/>
        <v>0</v>
      </c>
      <c r="N37" s="65" t="str">
        <f t="shared" si="7"/>
        <v/>
      </c>
      <c r="O37" s="66">
        <f t="shared" si="8"/>
        <v>0</v>
      </c>
      <c r="P37" s="64">
        <f t="shared" si="10"/>
        <v>-1016.399999999998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5"/>
        <v>Mo</v>
      </c>
      <c r="B38" s="58">
        <v>30</v>
      </c>
      <c r="C38" s="59"/>
      <c r="D38" s="59"/>
      <c r="E38" s="60">
        <f t="shared" si="6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4"/>
        <v>8.4</v>
      </c>
      <c r="N38" s="65" t="str">
        <f t="shared" si="7"/>
        <v/>
      </c>
      <c r="O38" s="66">
        <f t="shared" si="8"/>
        <v>8.4</v>
      </c>
      <c r="P38" s="64">
        <f>SUM(P37,SUM(N38,-O38))</f>
        <v>-1024.7999999999981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5"/>
        <v/>
      </c>
      <c r="B39" s="58">
        <v>31</v>
      </c>
      <c r="C39" s="59"/>
      <c r="D39" s="59"/>
      <c r="E39" s="60">
        <f t="shared" si="6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4"/>
        <v>0</v>
      </c>
      <c r="N39" s="65" t="str">
        <f t="shared" si="7"/>
        <v/>
      </c>
      <c r="O39" s="66">
        <f t="shared" si="8"/>
        <v>0</v>
      </c>
      <c r="P39" s="64">
        <f t="shared" si="10"/>
        <v>-1024.7999999999981</v>
      </c>
      <c r="Q39" s="67"/>
      <c r="R39" s="68"/>
      <c r="S39" s="68"/>
      <c r="T39" s="69"/>
      <c r="U39" s="59"/>
      <c r="V39" s="70"/>
      <c r="W39" s="3" t="str">
        <f t="shared" si="9"/>
        <v>F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-1024.7999999999981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168.00000000000009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Mai!E44</f>
        <v>100</v>
      </c>
      <c r="F44" s="136"/>
      <c r="G44" s="139">
        <f>B43*E44/100</f>
        <v>168.00000000000009</v>
      </c>
      <c r="H44" s="140"/>
      <c r="I44" s="143">
        <f>SUM(L9:L39)+(P7)</f>
        <v>-856.79999999999848</v>
      </c>
      <c r="J44" s="144"/>
      <c r="K44" s="147">
        <f>P40</f>
        <v>-1024.7999999999981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8:O8"/>
    <mergeCell ref="N7:O7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39" priority="2">
      <formula>IF($M9=0,TRUE,FALSE)</formula>
    </cfRule>
  </conditionalFormatting>
  <conditionalFormatting sqref="P9:P39">
    <cfRule type="expression" dxfId="38" priority="4">
      <formula>IF($M9=0,TRUE,FALSE)</formula>
    </cfRule>
  </conditionalFormatting>
  <conditionalFormatting sqref="O9:O39">
    <cfRule type="expression" dxfId="37" priority="3">
      <formula>IF(AND($M9=0,$O9=0),TRUE,FALSE)</formula>
    </cfRule>
    <cfRule type="expression" dxfId="36" priority="5">
      <formula>IF($O9=0,TRUE,FALSE)</formula>
    </cfRule>
  </conditionalFormatting>
  <conditionalFormatting sqref="A9:V39">
    <cfRule type="expression" dxfId="35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5:W43 B4:W4 A45:W45 A44:D44 F44:W4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1:W109"/>
  <sheetViews>
    <sheetView zoomScale="80" zoomScaleNormal="80" workbookViewId="0">
      <selection activeCell="C9" sqref="C9"/>
    </sheetView>
  </sheetViews>
  <sheetFormatPr baseColWidth="10" defaultRowHeight="15.75" x14ac:dyDescent="0.25"/>
  <cols>
    <col min="1" max="10" width="5.77734375" style="3" customWidth="1"/>
    <col min="11" max="11" width="11.88671875" style="8" bestFit="1" customWidth="1"/>
    <col min="12" max="15" width="5.77734375" style="8" customWidth="1"/>
    <col min="16" max="16" width="10.21875" style="8" customWidth="1"/>
    <col min="17" max="17" width="9.6640625" style="6" customWidth="1"/>
    <col min="18" max="19" width="9.6640625" style="3" customWidth="1"/>
    <col min="20" max="20" width="6.33203125" style="3" customWidth="1"/>
    <col min="21" max="21" width="7.6640625" style="3" customWidth="1"/>
    <col min="22" max="22" width="15.109375" style="3" customWidth="1"/>
    <col min="23" max="23" width="3.88671875" style="3" hidden="1" customWidth="1"/>
  </cols>
  <sheetData>
    <row r="1" spans="1:23" ht="24.75" thickTop="1" thickBot="1" x14ac:dyDescent="0.3">
      <c r="A1" s="197" t="s">
        <v>0</v>
      </c>
      <c r="B1" s="198"/>
      <c r="C1" s="198"/>
      <c r="D1" s="198"/>
      <c r="E1" s="198"/>
      <c r="F1" s="199"/>
      <c r="G1" s="200" t="s">
        <v>1</v>
      </c>
      <c r="H1" s="201"/>
      <c r="I1" s="201"/>
      <c r="J1" s="201"/>
      <c r="K1" s="202"/>
      <c r="L1" s="203" t="s">
        <v>2</v>
      </c>
      <c r="M1" s="204"/>
      <c r="N1" s="204"/>
      <c r="O1" s="204"/>
      <c r="P1" s="205"/>
      <c r="Q1" s="206" t="s">
        <v>3</v>
      </c>
      <c r="R1" s="207"/>
      <c r="S1" s="207"/>
      <c r="T1" s="207"/>
      <c r="U1" s="207"/>
      <c r="V1" s="14"/>
      <c r="W1" s="13"/>
    </row>
    <row r="2" spans="1:23" ht="15.75" customHeight="1" x14ac:dyDescent="0.25">
      <c r="A2" s="208" t="s">
        <v>54</v>
      </c>
      <c r="B2" s="209"/>
      <c r="C2" s="209"/>
      <c r="D2" s="209"/>
      <c r="E2" s="209"/>
      <c r="F2" s="210"/>
      <c r="G2" s="214" t="str">
        <f>Juni!G2</f>
        <v>Name</v>
      </c>
      <c r="H2" s="215"/>
      <c r="I2" s="215"/>
      <c r="J2" s="215"/>
      <c r="K2" s="216"/>
      <c r="L2" s="214" t="str">
        <f>Juni!L2</f>
        <v>Dienststelle</v>
      </c>
      <c r="M2" s="215"/>
      <c r="N2" s="215"/>
      <c r="O2" s="215"/>
      <c r="P2" s="216"/>
      <c r="Q2" s="214" t="str">
        <f>Juni!Q2</f>
        <v>Abteilung</v>
      </c>
      <c r="R2" s="215"/>
      <c r="S2" s="215"/>
      <c r="T2" s="215"/>
      <c r="U2" s="216"/>
      <c r="V2" s="15"/>
    </row>
    <row r="3" spans="1:23" ht="15.75" customHeight="1" x14ac:dyDescent="0.25">
      <c r="A3" s="211"/>
      <c r="B3" s="212"/>
      <c r="C3" s="212"/>
      <c r="D3" s="212"/>
      <c r="E3" s="212"/>
      <c r="F3" s="213"/>
      <c r="G3" s="217"/>
      <c r="H3" s="218"/>
      <c r="I3" s="218"/>
      <c r="J3" s="218"/>
      <c r="K3" s="219"/>
      <c r="L3" s="217"/>
      <c r="M3" s="218"/>
      <c r="N3" s="218"/>
      <c r="O3" s="218"/>
      <c r="P3" s="219"/>
      <c r="Q3" s="217"/>
      <c r="R3" s="218"/>
      <c r="S3" s="218"/>
      <c r="T3" s="218"/>
      <c r="U3" s="219"/>
      <c r="V3" s="12" t="s">
        <v>4</v>
      </c>
    </row>
    <row r="4" spans="1:23" ht="15.75" customHeight="1" x14ac:dyDescent="0.25">
      <c r="A4" s="185">
        <f>Steuertabelle!D2</f>
        <v>2025</v>
      </c>
      <c r="B4" s="186"/>
      <c r="C4" s="171" t="s">
        <v>5</v>
      </c>
      <c r="D4" s="172"/>
      <c r="E4" s="173"/>
      <c r="F4" s="171" t="s">
        <v>6</v>
      </c>
      <c r="G4" s="172"/>
      <c r="H4" s="173"/>
      <c r="I4" s="171" t="s">
        <v>7</v>
      </c>
      <c r="J4" s="172"/>
      <c r="K4" s="173"/>
      <c r="L4" s="191" t="s">
        <v>8</v>
      </c>
      <c r="M4" s="192"/>
      <c r="N4" s="192"/>
      <c r="O4" s="193"/>
      <c r="P4" s="160" t="s">
        <v>9</v>
      </c>
      <c r="Q4" s="171" t="s">
        <v>31</v>
      </c>
      <c r="R4" s="172"/>
      <c r="S4" s="172"/>
      <c r="T4" s="172"/>
      <c r="U4" s="173"/>
      <c r="V4" s="12" t="s">
        <v>30</v>
      </c>
    </row>
    <row r="5" spans="1:23" ht="15.75" customHeight="1" x14ac:dyDescent="0.25">
      <c r="A5" s="187"/>
      <c r="B5" s="188"/>
      <c r="C5" s="174"/>
      <c r="D5" s="175"/>
      <c r="E5" s="176"/>
      <c r="F5" s="174"/>
      <c r="G5" s="175"/>
      <c r="H5" s="176"/>
      <c r="I5" s="174"/>
      <c r="J5" s="175"/>
      <c r="K5" s="176"/>
      <c r="L5" s="194"/>
      <c r="M5" s="195"/>
      <c r="N5" s="195"/>
      <c r="O5" s="196"/>
      <c r="P5" s="161"/>
      <c r="Q5" s="174"/>
      <c r="R5" s="175"/>
      <c r="S5" s="175"/>
      <c r="T5" s="175"/>
      <c r="U5" s="176"/>
      <c r="V5" s="12"/>
      <c r="W5" s="5"/>
    </row>
    <row r="6" spans="1:23" ht="16.5" customHeight="1" thickBot="1" x14ac:dyDescent="0.3">
      <c r="A6" s="189"/>
      <c r="B6" s="190"/>
      <c r="C6" s="16" t="s">
        <v>10</v>
      </c>
      <c r="D6" s="16" t="s">
        <v>11</v>
      </c>
      <c r="E6" s="16" t="s">
        <v>12</v>
      </c>
      <c r="F6" s="17" t="str">
        <f t="shared" ref="F6:K6" si="0">C6</f>
        <v>Beginn</v>
      </c>
      <c r="G6" s="17" t="str">
        <f t="shared" si="0"/>
        <v>Ende</v>
      </c>
      <c r="H6" s="17" t="str">
        <f t="shared" si="0"/>
        <v>STD</v>
      </c>
      <c r="I6" s="17" t="str">
        <f t="shared" si="0"/>
        <v>Beginn</v>
      </c>
      <c r="J6" s="17" t="str">
        <f t="shared" si="0"/>
        <v>Ende</v>
      </c>
      <c r="K6" s="18" t="str">
        <f t="shared" si="0"/>
        <v>STD</v>
      </c>
      <c r="L6" s="19" t="s">
        <v>13</v>
      </c>
      <c r="M6" s="19" t="s">
        <v>14</v>
      </c>
      <c r="N6" s="20" t="s">
        <v>15</v>
      </c>
      <c r="O6" s="20" t="s">
        <v>16</v>
      </c>
      <c r="P6" s="21"/>
      <c r="Q6" s="22" t="s">
        <v>32</v>
      </c>
      <c r="R6" s="23"/>
      <c r="S6" s="23"/>
      <c r="T6" s="24"/>
      <c r="U6" s="16" t="s">
        <v>17</v>
      </c>
      <c r="V6" s="25" t="s">
        <v>18</v>
      </c>
      <c r="W6" s="3" t="s">
        <v>70</v>
      </c>
    </row>
    <row r="7" spans="1:23" x14ac:dyDescent="0.25">
      <c r="A7" s="100">
        <v>7</v>
      </c>
      <c r="B7" s="27"/>
      <c r="C7" s="27"/>
      <c r="D7" s="27"/>
      <c r="E7" s="27"/>
      <c r="F7" s="27"/>
      <c r="G7" s="27"/>
      <c r="H7" s="27"/>
      <c r="I7" s="27"/>
      <c r="J7" s="27"/>
      <c r="K7" s="101"/>
      <c r="L7" s="46"/>
      <c r="M7" s="90"/>
      <c r="N7" s="162" t="s">
        <v>19</v>
      </c>
      <c r="O7" s="237"/>
      <c r="P7" s="103">
        <f>Juni!P40</f>
        <v>-1024.7999999999981</v>
      </c>
      <c r="Q7" s="31"/>
      <c r="R7" s="27"/>
      <c r="S7" s="27"/>
      <c r="T7" s="27"/>
      <c r="U7" s="232" t="s">
        <v>20</v>
      </c>
      <c r="V7" s="234">
        <f>Juni!V40</f>
        <v>25</v>
      </c>
    </row>
    <row r="8" spans="1:23" x14ac:dyDescent="0.25">
      <c r="A8" s="26"/>
      <c r="B8" s="27"/>
      <c r="C8" s="27"/>
      <c r="D8" s="27"/>
      <c r="E8" s="27"/>
      <c r="F8" s="32"/>
      <c r="G8" s="27"/>
      <c r="H8" s="27"/>
      <c r="I8" s="27"/>
      <c r="J8" s="33"/>
      <c r="K8" s="85"/>
      <c r="L8" s="89"/>
      <c r="M8" s="36"/>
      <c r="N8" s="238" t="s">
        <v>21</v>
      </c>
      <c r="O8" s="238"/>
      <c r="P8" s="104"/>
      <c r="Q8" s="31"/>
      <c r="R8" s="27"/>
      <c r="S8" s="27"/>
      <c r="T8" s="27"/>
      <c r="U8" s="233"/>
      <c r="V8" s="235"/>
    </row>
    <row r="9" spans="1:23" x14ac:dyDescent="0.25">
      <c r="A9" s="57" t="str">
        <f>IF(W9="F","",TEXT(DATE($A$4,$A$7,B9),"TTT"))</f>
        <v>Di</v>
      </c>
      <c r="B9" s="58">
        <v>1</v>
      </c>
      <c r="C9" s="59"/>
      <c r="D9" s="59"/>
      <c r="E9" s="60">
        <f>IF(D9=0,IF(OR(V9=1,V9=0.5),8.4*$E$44/100/2,D9-C9),D9-C9)</f>
        <v>0</v>
      </c>
      <c r="F9" s="61"/>
      <c r="G9" s="61"/>
      <c r="H9" s="60">
        <f t="shared" ref="H9:H39" si="1">IF(G9=0,IF(OR(V9=1,),8.4*$E$44/100/2,G9-F9),G9-F9)</f>
        <v>0</v>
      </c>
      <c r="I9" s="62"/>
      <c r="J9" s="62"/>
      <c r="K9" s="63">
        <f t="shared" ref="K9:K11" si="2">J9-I9</f>
        <v>0</v>
      </c>
      <c r="L9" s="64">
        <f t="shared" ref="L9:L34" si="3">IF(Q9=100,8.4,E9+H9-K9)</f>
        <v>0</v>
      </c>
      <c r="M9" s="86">
        <f t="shared" ref="M9:M39" si="4">IF(OR(A9="So",A9="Sa",A9=""),0,IF(VLOOKUP(DATE($A$4,$A$7,B9),Steuertabelle,1)=DATE($A$4,$A$7,B9),IF(VLOOKUP(DATE($A$4,$A$7,B9),Steuertabelle,2)="gT",0,4.2*$E$44/100),8.4/100*$E$44))</f>
        <v>8.4</v>
      </c>
      <c r="N9" s="65" t="str">
        <f>IF(M9-L9&lt;0,L9-M9,"")</f>
        <v/>
      </c>
      <c r="O9" s="66">
        <f>IF(M9-L9&gt;0,M9-L9,0)</f>
        <v>8.4</v>
      </c>
      <c r="P9" s="64">
        <f>SUM(P7,SUM(N9,-O9))</f>
        <v>-1033.1999999999982</v>
      </c>
      <c r="Q9" s="67"/>
      <c r="R9" s="68"/>
      <c r="S9" s="68"/>
      <c r="T9" s="69"/>
      <c r="U9" s="59"/>
      <c r="V9" s="70"/>
      <c r="W9" s="3" t="str">
        <f>IF(MONTH(DATE($A$4,$A$7,B9))&lt;&gt;$A$7,"F","OK")</f>
        <v>OK</v>
      </c>
    </row>
    <row r="10" spans="1:23" x14ac:dyDescent="0.25">
      <c r="A10" s="57" t="str">
        <f t="shared" ref="A10:A39" si="5">IF(W10="F","",TEXT(DATE($A$4,$A$7,B10),"TTT"))</f>
        <v>Mi</v>
      </c>
      <c r="B10" s="58">
        <v>2</v>
      </c>
      <c r="C10" s="59"/>
      <c r="D10" s="59"/>
      <c r="E10" s="60">
        <f t="shared" ref="E10:E39" si="6">IF(D10=0,IF(OR(V10=1,V10=0.5),8.4*$E$44/100/2,D10-C10),D10-C10)</f>
        <v>0</v>
      </c>
      <c r="F10" s="61"/>
      <c r="G10" s="61"/>
      <c r="H10" s="60">
        <f t="shared" si="1"/>
        <v>0</v>
      </c>
      <c r="I10" s="62"/>
      <c r="J10" s="62"/>
      <c r="K10" s="63">
        <f t="shared" si="2"/>
        <v>0</v>
      </c>
      <c r="L10" s="64">
        <f>IF(Q10=100,8.4,E10+H10-K10)</f>
        <v>0</v>
      </c>
      <c r="M10" s="86">
        <f t="shared" si="4"/>
        <v>8.4</v>
      </c>
      <c r="N10" s="65" t="str">
        <f t="shared" ref="N10:N39" si="7">IF(M10-L10&lt;0,L10-M10,"")</f>
        <v/>
      </c>
      <c r="O10" s="66">
        <f t="shared" ref="O10:O39" si="8">IF(M10-L10&gt;0,M10-L10,0)</f>
        <v>8.4</v>
      </c>
      <c r="P10" s="64">
        <f>SUM(P9,SUM(N10,-O10))</f>
        <v>-1041.5999999999983</v>
      </c>
      <c r="Q10" s="67"/>
      <c r="R10" s="68"/>
      <c r="S10" s="68"/>
      <c r="T10" s="69"/>
      <c r="U10" s="59"/>
      <c r="V10" s="70"/>
      <c r="W10" s="3" t="str">
        <f t="shared" ref="W10:W39" si="9">IF(MONTH(DATE($A$4,$A$7,B10))&lt;&gt;$A$7,"F","OK")</f>
        <v>OK</v>
      </c>
    </row>
    <row r="11" spans="1:23" x14ac:dyDescent="0.25">
      <c r="A11" s="57" t="str">
        <f t="shared" si="5"/>
        <v>Do</v>
      </c>
      <c r="B11" s="58">
        <v>3</v>
      </c>
      <c r="C11" s="59"/>
      <c r="D11" s="59"/>
      <c r="E11" s="60">
        <f t="shared" si="6"/>
        <v>0</v>
      </c>
      <c r="F11" s="61"/>
      <c r="G11" s="61"/>
      <c r="H11" s="60">
        <f t="shared" si="1"/>
        <v>0</v>
      </c>
      <c r="I11" s="62"/>
      <c r="J11" s="62"/>
      <c r="K11" s="63">
        <f t="shared" si="2"/>
        <v>0</v>
      </c>
      <c r="L11" s="64">
        <f t="shared" si="3"/>
        <v>0</v>
      </c>
      <c r="M11" s="86">
        <f t="shared" si="4"/>
        <v>8.4</v>
      </c>
      <c r="N11" s="65" t="str">
        <f t="shared" si="7"/>
        <v/>
      </c>
      <c r="O11" s="66">
        <f t="shared" si="8"/>
        <v>8.4</v>
      </c>
      <c r="P11" s="64">
        <f t="shared" ref="P11:P39" si="10">SUM(P10,SUM(N11,-O11))</f>
        <v>-1049.9999999999984</v>
      </c>
      <c r="Q11" s="67"/>
      <c r="R11" s="68"/>
      <c r="S11" s="68"/>
      <c r="T11" s="69"/>
      <c r="U11" s="59"/>
      <c r="V11" s="70"/>
      <c r="W11" s="3" t="str">
        <f t="shared" si="9"/>
        <v>OK</v>
      </c>
    </row>
    <row r="12" spans="1:23" x14ac:dyDescent="0.25">
      <c r="A12" s="57" t="str">
        <f t="shared" si="5"/>
        <v>Fr</v>
      </c>
      <c r="B12" s="58">
        <v>4</v>
      </c>
      <c r="C12" s="59"/>
      <c r="D12" s="59"/>
      <c r="E12" s="60">
        <f>IF(D12=0,IF(OR(V12=1,V12=0.5),8.4*$E$44/100/2,D12-C12),D12-C12)</f>
        <v>0</v>
      </c>
      <c r="F12" s="61"/>
      <c r="G12" s="61"/>
      <c r="H12" s="60">
        <f t="shared" si="1"/>
        <v>0</v>
      </c>
      <c r="I12" s="62"/>
      <c r="J12" s="62"/>
      <c r="K12" s="63">
        <f>J12-I12</f>
        <v>0</v>
      </c>
      <c r="L12" s="64">
        <f t="shared" si="3"/>
        <v>0</v>
      </c>
      <c r="M12" s="86">
        <f t="shared" si="4"/>
        <v>8.4</v>
      </c>
      <c r="N12" s="65" t="str">
        <f t="shared" si="7"/>
        <v/>
      </c>
      <c r="O12" s="66">
        <f t="shared" si="8"/>
        <v>8.4</v>
      </c>
      <c r="P12" s="64">
        <f t="shared" si="10"/>
        <v>-1058.3999999999985</v>
      </c>
      <c r="Q12" s="67"/>
      <c r="R12" s="68"/>
      <c r="S12" s="68"/>
      <c r="T12" s="69"/>
      <c r="U12" s="59"/>
      <c r="V12" s="70"/>
      <c r="W12" s="3" t="str">
        <f t="shared" si="9"/>
        <v>OK</v>
      </c>
    </row>
    <row r="13" spans="1:23" x14ac:dyDescent="0.25">
      <c r="A13" s="57" t="str">
        <f t="shared" si="5"/>
        <v>Sa</v>
      </c>
      <c r="B13" s="58">
        <v>5</v>
      </c>
      <c r="C13" s="59"/>
      <c r="D13" s="59"/>
      <c r="E13" s="60">
        <f t="shared" si="6"/>
        <v>0</v>
      </c>
      <c r="F13" s="61"/>
      <c r="G13" s="61"/>
      <c r="H13" s="60">
        <f t="shared" si="1"/>
        <v>0</v>
      </c>
      <c r="I13" s="62"/>
      <c r="J13" s="62"/>
      <c r="K13" s="63">
        <f>J13-I13</f>
        <v>0</v>
      </c>
      <c r="L13" s="64">
        <f t="shared" si="3"/>
        <v>0</v>
      </c>
      <c r="M13" s="86">
        <f t="shared" si="4"/>
        <v>0</v>
      </c>
      <c r="N13" s="65" t="str">
        <f>IF(M13-L13&lt;0,L13-M13,"")</f>
        <v/>
      </c>
      <c r="O13" s="66">
        <f t="shared" si="8"/>
        <v>0</v>
      </c>
      <c r="P13" s="64">
        <f t="shared" si="10"/>
        <v>-1058.3999999999985</v>
      </c>
      <c r="Q13" s="67"/>
      <c r="R13" s="68"/>
      <c r="S13" s="68"/>
      <c r="T13" s="69"/>
      <c r="U13" s="59"/>
      <c r="V13" s="70"/>
      <c r="W13" s="3" t="str">
        <f t="shared" si="9"/>
        <v>OK</v>
      </c>
    </row>
    <row r="14" spans="1:23" x14ac:dyDescent="0.25">
      <c r="A14" s="57" t="str">
        <f t="shared" si="5"/>
        <v>So</v>
      </c>
      <c r="B14" s="58">
        <v>6</v>
      </c>
      <c r="C14" s="59"/>
      <c r="D14" s="59"/>
      <c r="E14" s="60">
        <f t="shared" si="6"/>
        <v>0</v>
      </c>
      <c r="F14" s="61"/>
      <c r="G14" s="61"/>
      <c r="H14" s="60">
        <f t="shared" si="1"/>
        <v>0</v>
      </c>
      <c r="I14" s="62"/>
      <c r="J14" s="62"/>
      <c r="K14" s="63">
        <f t="shared" ref="K14:K34" si="11">J14-I14</f>
        <v>0</v>
      </c>
      <c r="L14" s="64">
        <f t="shared" si="3"/>
        <v>0</v>
      </c>
      <c r="M14" s="86">
        <f t="shared" si="4"/>
        <v>0</v>
      </c>
      <c r="N14" s="65" t="str">
        <f t="shared" si="7"/>
        <v/>
      </c>
      <c r="O14" s="66">
        <f t="shared" si="8"/>
        <v>0</v>
      </c>
      <c r="P14" s="64">
        <f t="shared" si="10"/>
        <v>-1058.3999999999985</v>
      </c>
      <c r="Q14" s="67"/>
      <c r="R14" s="68"/>
      <c r="S14" s="68"/>
      <c r="T14" s="69"/>
      <c r="U14" s="59"/>
      <c r="V14" s="70"/>
      <c r="W14" s="3" t="str">
        <f t="shared" si="9"/>
        <v>OK</v>
      </c>
    </row>
    <row r="15" spans="1:23" x14ac:dyDescent="0.25">
      <c r="A15" s="57" t="str">
        <f t="shared" si="5"/>
        <v>Mo</v>
      </c>
      <c r="B15" s="58">
        <v>7</v>
      </c>
      <c r="C15" s="59"/>
      <c r="D15" s="59"/>
      <c r="E15" s="60">
        <f>IF(D15=0,IF(OR(V15=1,V15=0.5),8.4*$E$44/100/2,D15-C15),D15-C15)</f>
        <v>0</v>
      </c>
      <c r="F15" s="61"/>
      <c r="G15" s="61"/>
      <c r="H15" s="60">
        <f t="shared" si="1"/>
        <v>0</v>
      </c>
      <c r="I15" s="62"/>
      <c r="J15" s="62"/>
      <c r="K15" s="63">
        <f t="shared" si="11"/>
        <v>0</v>
      </c>
      <c r="L15" s="64">
        <f t="shared" si="3"/>
        <v>0</v>
      </c>
      <c r="M15" s="86">
        <f t="shared" si="4"/>
        <v>8.4</v>
      </c>
      <c r="N15" s="65" t="str">
        <f>IF(M15-L15&lt;0,L15-M15,"")</f>
        <v/>
      </c>
      <c r="O15" s="66">
        <f t="shared" si="8"/>
        <v>8.4</v>
      </c>
      <c r="P15" s="64">
        <f t="shared" si="10"/>
        <v>-1066.7999999999986</v>
      </c>
      <c r="Q15" s="67"/>
      <c r="R15" s="68"/>
      <c r="S15" s="68"/>
      <c r="T15" s="69"/>
      <c r="U15" s="59"/>
      <c r="V15" s="70"/>
      <c r="W15" s="3" t="str">
        <f t="shared" si="9"/>
        <v>OK</v>
      </c>
    </row>
    <row r="16" spans="1:23" x14ac:dyDescent="0.25">
      <c r="A16" s="57" t="str">
        <f t="shared" si="5"/>
        <v>Di</v>
      </c>
      <c r="B16" s="58">
        <v>8</v>
      </c>
      <c r="C16" s="59"/>
      <c r="D16" s="59"/>
      <c r="E16" s="60">
        <f t="shared" si="6"/>
        <v>0</v>
      </c>
      <c r="F16" s="61"/>
      <c r="G16" s="61"/>
      <c r="H16" s="60">
        <f t="shared" si="1"/>
        <v>0</v>
      </c>
      <c r="I16" s="62"/>
      <c r="J16" s="62"/>
      <c r="K16" s="63">
        <f t="shared" si="11"/>
        <v>0</v>
      </c>
      <c r="L16" s="64">
        <f t="shared" si="3"/>
        <v>0</v>
      </c>
      <c r="M16" s="86">
        <f t="shared" si="4"/>
        <v>8.4</v>
      </c>
      <c r="N16" s="65" t="str">
        <f t="shared" si="7"/>
        <v/>
      </c>
      <c r="O16" s="66">
        <f t="shared" si="8"/>
        <v>8.4</v>
      </c>
      <c r="P16" s="64">
        <f t="shared" si="10"/>
        <v>-1075.1999999999987</v>
      </c>
      <c r="Q16" s="67"/>
      <c r="R16" s="68"/>
      <c r="S16" s="68"/>
      <c r="T16" s="69"/>
      <c r="U16" s="59"/>
      <c r="V16" s="70"/>
      <c r="W16" s="3" t="str">
        <f t="shared" si="9"/>
        <v>OK</v>
      </c>
    </row>
    <row r="17" spans="1:23" x14ac:dyDescent="0.25">
      <c r="A17" s="57" t="str">
        <f t="shared" si="5"/>
        <v>Mi</v>
      </c>
      <c r="B17" s="58">
        <v>9</v>
      </c>
      <c r="C17" s="59"/>
      <c r="D17" s="59"/>
      <c r="E17" s="60">
        <f t="shared" si="6"/>
        <v>0</v>
      </c>
      <c r="F17" s="61"/>
      <c r="G17" s="61"/>
      <c r="H17" s="60">
        <f t="shared" si="1"/>
        <v>0</v>
      </c>
      <c r="I17" s="62"/>
      <c r="J17" s="62"/>
      <c r="K17" s="63">
        <f t="shared" si="11"/>
        <v>0</v>
      </c>
      <c r="L17" s="64">
        <f t="shared" si="3"/>
        <v>0</v>
      </c>
      <c r="M17" s="86">
        <f t="shared" si="4"/>
        <v>8.4</v>
      </c>
      <c r="N17" s="65" t="str">
        <f t="shared" si="7"/>
        <v/>
      </c>
      <c r="O17" s="66">
        <f t="shared" si="8"/>
        <v>8.4</v>
      </c>
      <c r="P17" s="64">
        <f t="shared" si="10"/>
        <v>-1083.5999999999988</v>
      </c>
      <c r="Q17" s="67"/>
      <c r="R17" s="68"/>
      <c r="S17" s="68"/>
      <c r="T17" s="69"/>
      <c r="U17" s="59"/>
      <c r="V17" s="70"/>
      <c r="W17" s="3" t="str">
        <f t="shared" si="9"/>
        <v>OK</v>
      </c>
    </row>
    <row r="18" spans="1:23" x14ac:dyDescent="0.25">
      <c r="A18" s="57" t="str">
        <f t="shared" si="5"/>
        <v>Do</v>
      </c>
      <c r="B18" s="58">
        <v>10</v>
      </c>
      <c r="C18" s="59"/>
      <c r="D18" s="59"/>
      <c r="E18" s="60">
        <f t="shared" si="6"/>
        <v>0</v>
      </c>
      <c r="F18" s="61"/>
      <c r="G18" s="61"/>
      <c r="H18" s="60">
        <f t="shared" si="1"/>
        <v>0</v>
      </c>
      <c r="I18" s="62"/>
      <c r="J18" s="62"/>
      <c r="K18" s="63">
        <f t="shared" si="11"/>
        <v>0</v>
      </c>
      <c r="L18" s="64">
        <f t="shared" si="3"/>
        <v>0</v>
      </c>
      <c r="M18" s="86">
        <f t="shared" si="4"/>
        <v>8.4</v>
      </c>
      <c r="N18" s="65" t="str">
        <f t="shared" si="7"/>
        <v/>
      </c>
      <c r="O18" s="66">
        <f t="shared" si="8"/>
        <v>8.4</v>
      </c>
      <c r="P18" s="64">
        <f t="shared" si="10"/>
        <v>-1091.9999999999989</v>
      </c>
      <c r="Q18" s="67"/>
      <c r="R18" s="68"/>
      <c r="S18" s="68"/>
      <c r="T18" s="69"/>
      <c r="U18" s="59"/>
      <c r="V18" s="70"/>
      <c r="W18" s="3" t="str">
        <f t="shared" si="9"/>
        <v>OK</v>
      </c>
    </row>
    <row r="19" spans="1:23" x14ac:dyDescent="0.25">
      <c r="A19" s="57" t="str">
        <f t="shared" si="5"/>
        <v>Fr</v>
      </c>
      <c r="B19" s="58">
        <v>11</v>
      </c>
      <c r="C19" s="59"/>
      <c r="D19" s="59"/>
      <c r="E19" s="60">
        <f t="shared" si="6"/>
        <v>0</v>
      </c>
      <c r="F19" s="61"/>
      <c r="G19" s="61"/>
      <c r="H19" s="60">
        <f t="shared" si="1"/>
        <v>0</v>
      </c>
      <c r="I19" s="62"/>
      <c r="J19" s="62"/>
      <c r="K19" s="63">
        <f>J19-I19</f>
        <v>0</v>
      </c>
      <c r="L19" s="64">
        <f t="shared" si="3"/>
        <v>0</v>
      </c>
      <c r="M19" s="86">
        <f t="shared" si="4"/>
        <v>8.4</v>
      </c>
      <c r="N19" s="65" t="str">
        <f t="shared" si="7"/>
        <v/>
      </c>
      <c r="O19" s="66">
        <f t="shared" si="8"/>
        <v>8.4</v>
      </c>
      <c r="P19" s="64">
        <f t="shared" si="10"/>
        <v>-1100.399999999999</v>
      </c>
      <c r="Q19" s="67"/>
      <c r="R19" s="68"/>
      <c r="S19" s="68"/>
      <c r="T19" s="69"/>
      <c r="U19" s="59"/>
      <c r="V19" s="70"/>
      <c r="W19" s="3" t="str">
        <f t="shared" si="9"/>
        <v>OK</v>
      </c>
    </row>
    <row r="20" spans="1:23" x14ac:dyDescent="0.25">
      <c r="A20" s="57" t="str">
        <f t="shared" si="5"/>
        <v>Sa</v>
      </c>
      <c r="B20" s="58">
        <v>12</v>
      </c>
      <c r="C20" s="59"/>
      <c r="D20" s="59"/>
      <c r="E20" s="60">
        <f t="shared" si="6"/>
        <v>0</v>
      </c>
      <c r="F20" s="61"/>
      <c r="G20" s="61"/>
      <c r="H20" s="60">
        <f t="shared" si="1"/>
        <v>0</v>
      </c>
      <c r="I20" s="62"/>
      <c r="J20" s="62"/>
      <c r="K20" s="63">
        <f>J20-I20</f>
        <v>0</v>
      </c>
      <c r="L20" s="64">
        <f>IF(Q20=100,8.4,E20+H20-K20)</f>
        <v>0</v>
      </c>
      <c r="M20" s="86">
        <f t="shared" si="4"/>
        <v>0</v>
      </c>
      <c r="N20" s="65" t="str">
        <f t="shared" si="7"/>
        <v/>
      </c>
      <c r="O20" s="66">
        <f t="shared" si="8"/>
        <v>0</v>
      </c>
      <c r="P20" s="64">
        <f t="shared" si="10"/>
        <v>-1100.399999999999</v>
      </c>
      <c r="Q20" s="67"/>
      <c r="R20" s="68"/>
      <c r="S20" s="68"/>
      <c r="T20" s="69"/>
      <c r="U20" s="59"/>
      <c r="V20" s="70"/>
      <c r="W20" s="3" t="str">
        <f t="shared" si="9"/>
        <v>OK</v>
      </c>
    </row>
    <row r="21" spans="1:23" x14ac:dyDescent="0.25">
      <c r="A21" s="57" t="str">
        <f t="shared" si="5"/>
        <v>So</v>
      </c>
      <c r="B21" s="58">
        <v>13</v>
      </c>
      <c r="C21" s="59"/>
      <c r="D21" s="59"/>
      <c r="E21" s="60">
        <f t="shared" si="6"/>
        <v>0</v>
      </c>
      <c r="F21" s="61"/>
      <c r="G21" s="61"/>
      <c r="H21" s="60">
        <f t="shared" si="1"/>
        <v>0</v>
      </c>
      <c r="I21" s="62"/>
      <c r="J21" s="62"/>
      <c r="K21" s="63">
        <f t="shared" si="11"/>
        <v>0</v>
      </c>
      <c r="L21" s="64">
        <f t="shared" si="3"/>
        <v>0</v>
      </c>
      <c r="M21" s="86">
        <f t="shared" si="4"/>
        <v>0</v>
      </c>
      <c r="N21" s="65" t="str">
        <f t="shared" si="7"/>
        <v/>
      </c>
      <c r="O21" s="66">
        <f t="shared" si="8"/>
        <v>0</v>
      </c>
      <c r="P21" s="64">
        <f t="shared" si="10"/>
        <v>-1100.399999999999</v>
      </c>
      <c r="Q21" s="67"/>
      <c r="R21" s="68"/>
      <c r="S21" s="68"/>
      <c r="T21" s="69"/>
      <c r="U21" s="59"/>
      <c r="V21" s="70"/>
      <c r="W21" s="3" t="str">
        <f t="shared" si="9"/>
        <v>OK</v>
      </c>
    </row>
    <row r="22" spans="1:23" x14ac:dyDescent="0.25">
      <c r="A22" s="57" t="str">
        <f t="shared" si="5"/>
        <v>Mo</v>
      </c>
      <c r="B22" s="58">
        <v>14</v>
      </c>
      <c r="C22" s="59"/>
      <c r="D22" s="59"/>
      <c r="E22" s="60">
        <f t="shared" si="6"/>
        <v>0</v>
      </c>
      <c r="F22" s="61"/>
      <c r="G22" s="61"/>
      <c r="H22" s="60">
        <f t="shared" si="1"/>
        <v>0</v>
      </c>
      <c r="I22" s="62"/>
      <c r="J22" s="62"/>
      <c r="K22" s="63">
        <f t="shared" si="11"/>
        <v>0</v>
      </c>
      <c r="L22" s="64">
        <f t="shared" si="3"/>
        <v>0</v>
      </c>
      <c r="M22" s="86">
        <f t="shared" si="4"/>
        <v>8.4</v>
      </c>
      <c r="N22" s="65" t="str">
        <f t="shared" si="7"/>
        <v/>
      </c>
      <c r="O22" s="66">
        <f t="shared" si="8"/>
        <v>8.4</v>
      </c>
      <c r="P22" s="64">
        <f t="shared" si="10"/>
        <v>-1108.799999999999</v>
      </c>
      <c r="Q22" s="67"/>
      <c r="R22" s="68"/>
      <c r="S22" s="68"/>
      <c r="T22" s="69"/>
      <c r="U22" s="59"/>
      <c r="V22" s="70"/>
      <c r="W22" s="3" t="str">
        <f t="shared" si="9"/>
        <v>OK</v>
      </c>
    </row>
    <row r="23" spans="1:23" x14ac:dyDescent="0.25">
      <c r="A23" s="57" t="str">
        <f t="shared" si="5"/>
        <v>Di</v>
      </c>
      <c r="B23" s="58">
        <v>15</v>
      </c>
      <c r="C23" s="59"/>
      <c r="D23" s="59"/>
      <c r="E23" s="60">
        <f t="shared" si="6"/>
        <v>0</v>
      </c>
      <c r="F23" s="61"/>
      <c r="G23" s="61"/>
      <c r="H23" s="60">
        <f t="shared" si="1"/>
        <v>0</v>
      </c>
      <c r="I23" s="62"/>
      <c r="J23" s="62"/>
      <c r="K23" s="63">
        <f t="shared" si="11"/>
        <v>0</v>
      </c>
      <c r="L23" s="64">
        <f t="shared" si="3"/>
        <v>0</v>
      </c>
      <c r="M23" s="86">
        <f t="shared" si="4"/>
        <v>8.4</v>
      </c>
      <c r="N23" s="65" t="str">
        <f t="shared" si="7"/>
        <v/>
      </c>
      <c r="O23" s="66">
        <f t="shared" si="8"/>
        <v>8.4</v>
      </c>
      <c r="P23" s="64">
        <f t="shared" si="10"/>
        <v>-1117.1999999999991</v>
      </c>
      <c r="Q23" s="67"/>
      <c r="R23" s="68"/>
      <c r="S23" s="68"/>
      <c r="T23" s="69"/>
      <c r="U23" s="59"/>
      <c r="V23" s="70"/>
      <c r="W23" s="3" t="str">
        <f t="shared" si="9"/>
        <v>OK</v>
      </c>
    </row>
    <row r="24" spans="1:23" x14ac:dyDescent="0.25">
      <c r="A24" s="57" t="str">
        <f t="shared" si="5"/>
        <v>Mi</v>
      </c>
      <c r="B24" s="58">
        <v>16</v>
      </c>
      <c r="C24" s="59"/>
      <c r="D24" s="59"/>
      <c r="E24" s="60">
        <f t="shared" si="6"/>
        <v>0</v>
      </c>
      <c r="F24" s="61"/>
      <c r="G24" s="61"/>
      <c r="H24" s="60">
        <f t="shared" si="1"/>
        <v>0</v>
      </c>
      <c r="I24" s="62"/>
      <c r="J24" s="62"/>
      <c r="K24" s="63">
        <f t="shared" si="11"/>
        <v>0</v>
      </c>
      <c r="L24" s="64">
        <f t="shared" si="3"/>
        <v>0</v>
      </c>
      <c r="M24" s="86">
        <f t="shared" si="4"/>
        <v>8.4</v>
      </c>
      <c r="N24" s="65" t="str">
        <f t="shared" si="7"/>
        <v/>
      </c>
      <c r="O24" s="66">
        <f t="shared" si="8"/>
        <v>8.4</v>
      </c>
      <c r="P24" s="64">
        <f t="shared" si="10"/>
        <v>-1125.5999999999992</v>
      </c>
      <c r="Q24" s="67"/>
      <c r="R24" s="68"/>
      <c r="S24" s="68"/>
      <c r="T24" s="69"/>
      <c r="U24" s="59"/>
      <c r="V24" s="70"/>
      <c r="W24" s="3" t="str">
        <f t="shared" si="9"/>
        <v>OK</v>
      </c>
    </row>
    <row r="25" spans="1:23" x14ac:dyDescent="0.25">
      <c r="A25" s="57" t="str">
        <f t="shared" si="5"/>
        <v>Do</v>
      </c>
      <c r="B25" s="58">
        <v>17</v>
      </c>
      <c r="C25" s="59"/>
      <c r="D25" s="59"/>
      <c r="E25" s="60">
        <f t="shared" si="6"/>
        <v>0</v>
      </c>
      <c r="F25" s="61"/>
      <c r="G25" s="61"/>
      <c r="H25" s="60">
        <f t="shared" si="1"/>
        <v>0</v>
      </c>
      <c r="I25" s="62"/>
      <c r="J25" s="62"/>
      <c r="K25" s="63">
        <f t="shared" si="11"/>
        <v>0</v>
      </c>
      <c r="L25" s="64">
        <f t="shared" si="3"/>
        <v>0</v>
      </c>
      <c r="M25" s="86">
        <f t="shared" si="4"/>
        <v>8.4</v>
      </c>
      <c r="N25" s="65" t="str">
        <f t="shared" si="7"/>
        <v/>
      </c>
      <c r="O25" s="66">
        <f t="shared" si="8"/>
        <v>8.4</v>
      </c>
      <c r="P25" s="64">
        <f t="shared" si="10"/>
        <v>-1133.9999999999993</v>
      </c>
      <c r="Q25" s="67"/>
      <c r="R25" s="68"/>
      <c r="S25" s="68"/>
      <c r="T25" s="69"/>
      <c r="U25" s="59"/>
      <c r="V25" s="70"/>
      <c r="W25" s="3" t="str">
        <f t="shared" si="9"/>
        <v>OK</v>
      </c>
    </row>
    <row r="26" spans="1:23" x14ac:dyDescent="0.25">
      <c r="A26" s="57" t="str">
        <f t="shared" si="5"/>
        <v>Fr</v>
      </c>
      <c r="B26" s="58">
        <v>18</v>
      </c>
      <c r="C26" s="59"/>
      <c r="D26" s="59"/>
      <c r="E26" s="60">
        <f t="shared" si="6"/>
        <v>0</v>
      </c>
      <c r="F26" s="61"/>
      <c r="G26" s="61"/>
      <c r="H26" s="60">
        <f t="shared" si="1"/>
        <v>0</v>
      </c>
      <c r="I26" s="62"/>
      <c r="J26" s="62"/>
      <c r="K26" s="63">
        <f>J26-I26</f>
        <v>0</v>
      </c>
      <c r="L26" s="64">
        <f t="shared" si="3"/>
        <v>0</v>
      </c>
      <c r="M26" s="86">
        <f t="shared" si="4"/>
        <v>8.4</v>
      </c>
      <c r="N26" s="65" t="str">
        <f t="shared" si="7"/>
        <v/>
      </c>
      <c r="O26" s="66">
        <f t="shared" si="8"/>
        <v>8.4</v>
      </c>
      <c r="P26" s="64">
        <f t="shared" si="10"/>
        <v>-1142.3999999999994</v>
      </c>
      <c r="Q26" s="67"/>
      <c r="R26" s="68"/>
      <c r="S26" s="68"/>
      <c r="T26" s="69"/>
      <c r="U26" s="59"/>
      <c r="V26" s="70"/>
      <c r="W26" s="3" t="str">
        <f t="shared" si="9"/>
        <v>OK</v>
      </c>
    </row>
    <row r="27" spans="1:23" x14ac:dyDescent="0.25">
      <c r="A27" s="57" t="str">
        <f t="shared" si="5"/>
        <v>Sa</v>
      </c>
      <c r="B27" s="58">
        <v>19</v>
      </c>
      <c r="C27" s="59"/>
      <c r="D27" s="59"/>
      <c r="E27" s="60">
        <f t="shared" si="6"/>
        <v>0</v>
      </c>
      <c r="F27" s="61"/>
      <c r="G27" s="61"/>
      <c r="H27" s="60">
        <f t="shared" si="1"/>
        <v>0</v>
      </c>
      <c r="I27" s="62"/>
      <c r="J27" s="62"/>
      <c r="K27" s="63">
        <f>J27-I27</f>
        <v>0</v>
      </c>
      <c r="L27" s="64">
        <f t="shared" si="3"/>
        <v>0</v>
      </c>
      <c r="M27" s="86">
        <f t="shared" si="4"/>
        <v>0</v>
      </c>
      <c r="N27" s="65" t="str">
        <f t="shared" si="7"/>
        <v/>
      </c>
      <c r="O27" s="66">
        <f t="shared" si="8"/>
        <v>0</v>
      </c>
      <c r="P27" s="64">
        <f t="shared" si="10"/>
        <v>-1142.3999999999994</v>
      </c>
      <c r="Q27" s="67"/>
      <c r="R27" s="68"/>
      <c r="S27" s="68"/>
      <c r="T27" s="69"/>
      <c r="U27" s="59"/>
      <c r="V27" s="70"/>
      <c r="W27" s="3" t="str">
        <f t="shared" si="9"/>
        <v>OK</v>
      </c>
    </row>
    <row r="28" spans="1:23" x14ac:dyDescent="0.25">
      <c r="A28" s="57" t="str">
        <f t="shared" si="5"/>
        <v>So</v>
      </c>
      <c r="B28" s="58">
        <v>20</v>
      </c>
      <c r="C28" s="59"/>
      <c r="D28" s="59"/>
      <c r="E28" s="60">
        <f t="shared" si="6"/>
        <v>0</v>
      </c>
      <c r="F28" s="61"/>
      <c r="G28" s="61"/>
      <c r="H28" s="60">
        <f t="shared" si="1"/>
        <v>0</v>
      </c>
      <c r="I28" s="62"/>
      <c r="J28" s="62"/>
      <c r="K28" s="63">
        <f>J28-I28</f>
        <v>0</v>
      </c>
      <c r="L28" s="64">
        <f t="shared" si="3"/>
        <v>0</v>
      </c>
      <c r="M28" s="86">
        <f t="shared" si="4"/>
        <v>0</v>
      </c>
      <c r="N28" s="65" t="str">
        <f t="shared" si="7"/>
        <v/>
      </c>
      <c r="O28" s="66">
        <f t="shared" si="8"/>
        <v>0</v>
      </c>
      <c r="P28" s="64">
        <f t="shared" si="10"/>
        <v>-1142.3999999999994</v>
      </c>
      <c r="Q28" s="67"/>
      <c r="R28" s="68"/>
      <c r="S28" s="68"/>
      <c r="T28" s="69"/>
      <c r="U28" s="59"/>
      <c r="V28" s="70"/>
      <c r="W28" s="3" t="str">
        <f t="shared" si="9"/>
        <v>OK</v>
      </c>
    </row>
    <row r="29" spans="1:23" x14ac:dyDescent="0.25">
      <c r="A29" s="57" t="str">
        <f t="shared" si="5"/>
        <v>Mo</v>
      </c>
      <c r="B29" s="58">
        <v>21</v>
      </c>
      <c r="C29" s="59"/>
      <c r="D29" s="59"/>
      <c r="E29" s="60">
        <f t="shared" si="6"/>
        <v>0</v>
      </c>
      <c r="F29" s="61"/>
      <c r="G29" s="61"/>
      <c r="H29" s="60">
        <f t="shared" si="1"/>
        <v>0</v>
      </c>
      <c r="I29" s="62"/>
      <c r="J29" s="62"/>
      <c r="K29" s="63">
        <f>J29-I29</f>
        <v>0</v>
      </c>
      <c r="L29" s="64">
        <f t="shared" si="3"/>
        <v>0</v>
      </c>
      <c r="M29" s="86">
        <f t="shared" si="4"/>
        <v>8.4</v>
      </c>
      <c r="N29" s="65" t="str">
        <f t="shared" si="7"/>
        <v/>
      </c>
      <c r="O29" s="66">
        <f t="shared" si="8"/>
        <v>8.4</v>
      </c>
      <c r="P29" s="64">
        <f t="shared" si="10"/>
        <v>-1150.7999999999995</v>
      </c>
      <c r="Q29" s="67"/>
      <c r="R29" s="68"/>
      <c r="S29" s="68"/>
      <c r="T29" s="69"/>
      <c r="U29" s="59"/>
      <c r="V29" s="70"/>
      <c r="W29" s="3" t="str">
        <f t="shared" si="9"/>
        <v>OK</v>
      </c>
    </row>
    <row r="30" spans="1:23" x14ac:dyDescent="0.25">
      <c r="A30" s="57" t="str">
        <f t="shared" si="5"/>
        <v>Di</v>
      </c>
      <c r="B30" s="58">
        <v>22</v>
      </c>
      <c r="C30" s="59"/>
      <c r="D30" s="59"/>
      <c r="E30" s="60">
        <f t="shared" si="6"/>
        <v>0</v>
      </c>
      <c r="F30" s="61"/>
      <c r="G30" s="61"/>
      <c r="H30" s="60">
        <f t="shared" si="1"/>
        <v>0</v>
      </c>
      <c r="I30" s="62"/>
      <c r="J30" s="62"/>
      <c r="K30" s="63">
        <f t="shared" si="11"/>
        <v>0</v>
      </c>
      <c r="L30" s="64">
        <f t="shared" si="3"/>
        <v>0</v>
      </c>
      <c r="M30" s="86">
        <f t="shared" si="4"/>
        <v>8.4</v>
      </c>
      <c r="N30" s="65" t="str">
        <f t="shared" si="7"/>
        <v/>
      </c>
      <c r="O30" s="66">
        <f t="shared" si="8"/>
        <v>8.4</v>
      </c>
      <c r="P30" s="64">
        <f t="shared" si="10"/>
        <v>-1159.1999999999996</v>
      </c>
      <c r="Q30" s="67"/>
      <c r="R30" s="68"/>
      <c r="S30" s="68"/>
      <c r="T30" s="69"/>
      <c r="U30" s="59"/>
      <c r="V30" s="70"/>
      <c r="W30" s="3" t="str">
        <f t="shared" si="9"/>
        <v>OK</v>
      </c>
    </row>
    <row r="31" spans="1:23" x14ac:dyDescent="0.25">
      <c r="A31" s="57" t="str">
        <f t="shared" si="5"/>
        <v>Mi</v>
      </c>
      <c r="B31" s="58">
        <v>23</v>
      </c>
      <c r="C31" s="59"/>
      <c r="D31" s="59"/>
      <c r="E31" s="60">
        <f t="shared" si="6"/>
        <v>0</v>
      </c>
      <c r="F31" s="61"/>
      <c r="G31" s="61"/>
      <c r="H31" s="60">
        <f t="shared" si="1"/>
        <v>0</v>
      </c>
      <c r="I31" s="62"/>
      <c r="J31" s="62"/>
      <c r="K31" s="63">
        <f t="shared" si="11"/>
        <v>0</v>
      </c>
      <c r="L31" s="64">
        <f t="shared" si="3"/>
        <v>0</v>
      </c>
      <c r="M31" s="86">
        <f t="shared" si="4"/>
        <v>8.4</v>
      </c>
      <c r="N31" s="65" t="str">
        <f t="shared" si="7"/>
        <v/>
      </c>
      <c r="O31" s="66">
        <f t="shared" si="8"/>
        <v>8.4</v>
      </c>
      <c r="P31" s="64">
        <f t="shared" si="10"/>
        <v>-1167.5999999999997</v>
      </c>
      <c r="Q31" s="67"/>
      <c r="R31" s="68"/>
      <c r="S31" s="68"/>
      <c r="T31" s="69"/>
      <c r="U31" s="59"/>
      <c r="V31" s="70"/>
      <c r="W31" s="3" t="str">
        <f t="shared" si="9"/>
        <v>OK</v>
      </c>
    </row>
    <row r="32" spans="1:23" x14ac:dyDescent="0.25">
      <c r="A32" s="57" t="str">
        <f t="shared" si="5"/>
        <v>Do</v>
      </c>
      <c r="B32" s="58">
        <v>24</v>
      </c>
      <c r="C32" s="59"/>
      <c r="D32" s="59"/>
      <c r="E32" s="60">
        <f t="shared" si="6"/>
        <v>0</v>
      </c>
      <c r="F32" s="61"/>
      <c r="G32" s="61"/>
      <c r="H32" s="60">
        <f t="shared" si="1"/>
        <v>0</v>
      </c>
      <c r="I32" s="62"/>
      <c r="J32" s="62"/>
      <c r="K32" s="63">
        <f t="shared" si="11"/>
        <v>0</v>
      </c>
      <c r="L32" s="64">
        <f t="shared" si="3"/>
        <v>0</v>
      </c>
      <c r="M32" s="86">
        <f t="shared" si="4"/>
        <v>8.4</v>
      </c>
      <c r="N32" s="65" t="str">
        <f t="shared" si="7"/>
        <v/>
      </c>
      <c r="O32" s="66">
        <f t="shared" si="8"/>
        <v>8.4</v>
      </c>
      <c r="P32" s="64">
        <f t="shared" si="10"/>
        <v>-1175.9999999999998</v>
      </c>
      <c r="Q32" s="67"/>
      <c r="R32" s="68"/>
      <c r="S32" s="68"/>
      <c r="T32" s="69"/>
      <c r="U32" s="59"/>
      <c r="V32" s="70"/>
      <c r="W32" s="3" t="str">
        <f t="shared" si="9"/>
        <v>OK</v>
      </c>
    </row>
    <row r="33" spans="1:23" x14ac:dyDescent="0.25">
      <c r="A33" s="57" t="str">
        <f t="shared" si="5"/>
        <v>Fr</v>
      </c>
      <c r="B33" s="58">
        <v>25</v>
      </c>
      <c r="C33" s="59"/>
      <c r="D33" s="59"/>
      <c r="E33" s="60">
        <f t="shared" si="6"/>
        <v>0</v>
      </c>
      <c r="F33" s="61"/>
      <c r="G33" s="61"/>
      <c r="H33" s="60">
        <f t="shared" si="1"/>
        <v>0</v>
      </c>
      <c r="I33" s="62"/>
      <c r="J33" s="62"/>
      <c r="K33" s="63">
        <f t="shared" si="11"/>
        <v>0</v>
      </c>
      <c r="L33" s="64">
        <f t="shared" si="3"/>
        <v>0</v>
      </c>
      <c r="M33" s="86">
        <f t="shared" si="4"/>
        <v>8.4</v>
      </c>
      <c r="N33" s="65" t="str">
        <f t="shared" si="7"/>
        <v/>
      </c>
      <c r="O33" s="66">
        <f t="shared" si="8"/>
        <v>8.4</v>
      </c>
      <c r="P33" s="64">
        <f t="shared" si="10"/>
        <v>-1184.3999999999999</v>
      </c>
      <c r="Q33" s="67"/>
      <c r="R33" s="68"/>
      <c r="S33" s="68"/>
      <c r="T33" s="69"/>
      <c r="U33" s="59"/>
      <c r="V33" s="70"/>
      <c r="W33" s="3" t="str">
        <f t="shared" si="9"/>
        <v>OK</v>
      </c>
    </row>
    <row r="34" spans="1:23" x14ac:dyDescent="0.25">
      <c r="A34" s="57" t="str">
        <f t="shared" si="5"/>
        <v>Sa</v>
      </c>
      <c r="B34" s="58">
        <v>26</v>
      </c>
      <c r="C34" s="59"/>
      <c r="D34" s="59"/>
      <c r="E34" s="60">
        <f t="shared" si="6"/>
        <v>0</v>
      </c>
      <c r="F34" s="61"/>
      <c r="G34" s="61"/>
      <c r="H34" s="60">
        <f t="shared" si="1"/>
        <v>0</v>
      </c>
      <c r="I34" s="62"/>
      <c r="J34" s="62"/>
      <c r="K34" s="63">
        <f t="shared" si="11"/>
        <v>0</v>
      </c>
      <c r="L34" s="64">
        <f t="shared" si="3"/>
        <v>0</v>
      </c>
      <c r="M34" s="86">
        <f t="shared" si="4"/>
        <v>0</v>
      </c>
      <c r="N34" s="65" t="str">
        <f t="shared" si="7"/>
        <v/>
      </c>
      <c r="O34" s="66">
        <f t="shared" si="8"/>
        <v>0</v>
      </c>
      <c r="P34" s="64">
        <f t="shared" si="10"/>
        <v>-1184.3999999999999</v>
      </c>
      <c r="Q34" s="67"/>
      <c r="R34" s="68"/>
      <c r="S34" s="68"/>
      <c r="T34" s="69"/>
      <c r="U34" s="59"/>
      <c r="V34" s="70"/>
      <c r="W34" s="3" t="str">
        <f t="shared" si="9"/>
        <v>OK</v>
      </c>
    </row>
    <row r="35" spans="1:23" x14ac:dyDescent="0.25">
      <c r="A35" s="57" t="str">
        <f t="shared" si="5"/>
        <v>So</v>
      </c>
      <c r="B35" s="58">
        <v>27</v>
      </c>
      <c r="C35" s="59"/>
      <c r="D35" s="59"/>
      <c r="E35" s="60">
        <f t="shared" si="6"/>
        <v>0</v>
      </c>
      <c r="F35" s="61"/>
      <c r="G35" s="61"/>
      <c r="H35" s="60">
        <f t="shared" si="1"/>
        <v>0</v>
      </c>
      <c r="I35" s="62"/>
      <c r="J35" s="62"/>
      <c r="K35" s="63">
        <f>J35-I35</f>
        <v>0</v>
      </c>
      <c r="L35" s="64">
        <f>IF(Q35=100,8.4,E35+H35-K35)</f>
        <v>0</v>
      </c>
      <c r="M35" s="86">
        <f t="shared" si="4"/>
        <v>0</v>
      </c>
      <c r="N35" s="65" t="str">
        <f t="shared" si="7"/>
        <v/>
      </c>
      <c r="O35" s="66">
        <f t="shared" si="8"/>
        <v>0</v>
      </c>
      <c r="P35" s="64">
        <f t="shared" si="10"/>
        <v>-1184.3999999999999</v>
      </c>
      <c r="Q35" s="67"/>
      <c r="R35" s="68"/>
      <c r="S35" s="68"/>
      <c r="T35" s="69"/>
      <c r="U35" s="59"/>
      <c r="V35" s="70"/>
      <c r="W35" s="3" t="str">
        <f t="shared" si="9"/>
        <v>OK</v>
      </c>
    </row>
    <row r="36" spans="1:23" x14ac:dyDescent="0.25">
      <c r="A36" s="57" t="str">
        <f t="shared" si="5"/>
        <v>Mo</v>
      </c>
      <c r="B36" s="58">
        <v>28</v>
      </c>
      <c r="C36" s="59"/>
      <c r="D36" s="59"/>
      <c r="E36" s="60">
        <f t="shared" si="6"/>
        <v>0</v>
      </c>
      <c r="F36" s="61"/>
      <c r="G36" s="61"/>
      <c r="H36" s="60">
        <f t="shared" si="1"/>
        <v>0</v>
      </c>
      <c r="I36" s="62"/>
      <c r="J36" s="62"/>
      <c r="K36" s="63">
        <f>J36-I36</f>
        <v>0</v>
      </c>
      <c r="L36" s="64">
        <f>IF(Q36=100,8.4,E36+H36-K36)</f>
        <v>0</v>
      </c>
      <c r="M36" s="86">
        <f t="shared" si="4"/>
        <v>8.4</v>
      </c>
      <c r="N36" s="65" t="str">
        <f t="shared" si="7"/>
        <v/>
      </c>
      <c r="O36" s="66">
        <f t="shared" si="8"/>
        <v>8.4</v>
      </c>
      <c r="P36" s="64">
        <f t="shared" si="10"/>
        <v>-1192.8</v>
      </c>
      <c r="Q36" s="67"/>
      <c r="R36" s="68"/>
      <c r="S36" s="68"/>
      <c r="T36" s="69"/>
      <c r="U36" s="59"/>
      <c r="V36" s="70"/>
      <c r="W36" s="3" t="str">
        <f t="shared" si="9"/>
        <v>OK</v>
      </c>
    </row>
    <row r="37" spans="1:23" x14ac:dyDescent="0.25">
      <c r="A37" s="57" t="str">
        <f t="shared" si="5"/>
        <v>Di</v>
      </c>
      <c r="B37" s="58">
        <v>29</v>
      </c>
      <c r="C37" s="59"/>
      <c r="D37" s="59"/>
      <c r="E37" s="60">
        <f t="shared" si="6"/>
        <v>0</v>
      </c>
      <c r="F37" s="61"/>
      <c r="G37" s="61"/>
      <c r="H37" s="60">
        <f t="shared" si="1"/>
        <v>0</v>
      </c>
      <c r="I37" s="62"/>
      <c r="J37" s="62"/>
      <c r="K37" s="63">
        <f>J37-I37</f>
        <v>0</v>
      </c>
      <c r="L37" s="64">
        <f>IF(Q37=100,8.4,E37+H37-K37)</f>
        <v>0</v>
      </c>
      <c r="M37" s="86">
        <f t="shared" si="4"/>
        <v>8.4</v>
      </c>
      <c r="N37" s="65" t="str">
        <f t="shared" si="7"/>
        <v/>
      </c>
      <c r="O37" s="66">
        <f t="shared" si="8"/>
        <v>8.4</v>
      </c>
      <c r="P37" s="64">
        <f t="shared" si="10"/>
        <v>-1201.2</v>
      </c>
      <c r="Q37" s="67"/>
      <c r="R37" s="68"/>
      <c r="S37" s="68"/>
      <c r="T37" s="69"/>
      <c r="U37" s="59"/>
      <c r="V37" s="70"/>
      <c r="W37" s="3" t="str">
        <f t="shared" si="9"/>
        <v>OK</v>
      </c>
    </row>
    <row r="38" spans="1:23" x14ac:dyDescent="0.25">
      <c r="A38" s="57" t="str">
        <f t="shared" si="5"/>
        <v>Mi</v>
      </c>
      <c r="B38" s="58">
        <v>30</v>
      </c>
      <c r="C38" s="59"/>
      <c r="D38" s="59"/>
      <c r="E38" s="60">
        <f t="shared" si="6"/>
        <v>0</v>
      </c>
      <c r="F38" s="61"/>
      <c r="G38" s="61"/>
      <c r="H38" s="60">
        <f t="shared" si="1"/>
        <v>0</v>
      </c>
      <c r="I38" s="62"/>
      <c r="J38" s="62"/>
      <c r="K38" s="63">
        <f>J38-I38</f>
        <v>0</v>
      </c>
      <c r="L38" s="64">
        <f>IF(Q38=100,8.4,E38+H38-K38)</f>
        <v>0</v>
      </c>
      <c r="M38" s="86">
        <f t="shared" si="4"/>
        <v>8.4</v>
      </c>
      <c r="N38" s="65" t="str">
        <f t="shared" si="7"/>
        <v/>
      </c>
      <c r="O38" s="66">
        <f t="shared" si="8"/>
        <v>8.4</v>
      </c>
      <c r="P38" s="64">
        <f>SUM(P37,SUM(N38,-O38))</f>
        <v>-1209.6000000000001</v>
      </c>
      <c r="Q38" s="67"/>
      <c r="R38" s="68"/>
      <c r="S38" s="68"/>
      <c r="T38" s="69"/>
      <c r="U38" s="59"/>
      <c r="V38" s="70"/>
      <c r="W38" s="3" t="str">
        <f t="shared" si="9"/>
        <v>OK</v>
      </c>
    </row>
    <row r="39" spans="1:23" x14ac:dyDescent="0.25">
      <c r="A39" s="57" t="str">
        <f t="shared" si="5"/>
        <v>Do</v>
      </c>
      <c r="B39" s="58">
        <v>31</v>
      </c>
      <c r="C39" s="59"/>
      <c r="D39" s="59"/>
      <c r="E39" s="60">
        <f t="shared" si="6"/>
        <v>0</v>
      </c>
      <c r="F39" s="61"/>
      <c r="G39" s="61"/>
      <c r="H39" s="60">
        <f t="shared" si="1"/>
        <v>0</v>
      </c>
      <c r="I39" s="62"/>
      <c r="J39" s="62"/>
      <c r="K39" s="63">
        <f>J39-I39</f>
        <v>0</v>
      </c>
      <c r="L39" s="64">
        <f>IF(Q39=100,8.4,E39+H39-K39)</f>
        <v>0</v>
      </c>
      <c r="M39" s="86">
        <f t="shared" si="4"/>
        <v>8.4</v>
      </c>
      <c r="N39" s="65" t="str">
        <f t="shared" si="7"/>
        <v/>
      </c>
      <c r="O39" s="66">
        <f t="shared" si="8"/>
        <v>8.4</v>
      </c>
      <c r="P39" s="64">
        <f t="shared" si="10"/>
        <v>-1218.0000000000002</v>
      </c>
      <c r="Q39" s="67"/>
      <c r="R39" s="68"/>
      <c r="S39" s="68"/>
      <c r="T39" s="69"/>
      <c r="U39" s="59"/>
      <c r="V39" s="70"/>
      <c r="W39" s="3" t="str">
        <f t="shared" si="9"/>
        <v>OK</v>
      </c>
    </row>
    <row r="40" spans="1:23" x14ac:dyDescent="0.25">
      <c r="A40" s="56"/>
      <c r="B40" s="27"/>
      <c r="C40" s="27"/>
      <c r="D40" s="27"/>
      <c r="E40" s="27"/>
      <c r="F40" s="27"/>
      <c r="G40" s="27"/>
      <c r="H40" s="27"/>
      <c r="I40" s="27"/>
      <c r="J40" s="27"/>
      <c r="K40" s="30"/>
      <c r="L40" s="30"/>
      <c r="M40" s="177" t="s">
        <v>19</v>
      </c>
      <c r="N40" s="177"/>
      <c r="O40" s="179" t="s">
        <v>22</v>
      </c>
      <c r="P40" s="181">
        <f>P39</f>
        <v>-1218.0000000000002</v>
      </c>
      <c r="R40" s="37"/>
      <c r="S40" s="37"/>
      <c r="T40" s="37"/>
      <c r="U40" s="183" t="s">
        <v>19</v>
      </c>
      <c r="V40" s="158">
        <f>V7-SUM(V9:V39)</f>
        <v>25</v>
      </c>
    </row>
    <row r="41" spans="1:23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30"/>
      <c r="L41" s="30"/>
      <c r="M41" s="178"/>
      <c r="N41" s="178"/>
      <c r="O41" s="180"/>
      <c r="P41" s="182"/>
      <c r="R41" s="38"/>
      <c r="S41" s="38"/>
      <c r="T41" s="38"/>
      <c r="U41" s="184"/>
      <c r="V41" s="159"/>
    </row>
    <row r="42" spans="1:23" x14ac:dyDescent="0.25">
      <c r="A42" s="39"/>
      <c r="B42" s="151" t="s">
        <v>23</v>
      </c>
      <c r="C42" s="152"/>
      <c r="D42" s="153"/>
      <c r="E42" s="154" t="s">
        <v>24</v>
      </c>
      <c r="F42" s="154"/>
      <c r="G42" s="154" t="s">
        <v>25</v>
      </c>
      <c r="H42" s="154"/>
      <c r="I42" s="154" t="s">
        <v>26</v>
      </c>
      <c r="J42" s="154"/>
      <c r="K42" s="154" t="s">
        <v>27</v>
      </c>
      <c r="L42" s="156"/>
      <c r="M42" s="40"/>
      <c r="N42" s="41"/>
      <c r="O42" s="41"/>
      <c r="P42" s="42"/>
      <c r="Q42" s="165" t="s">
        <v>33</v>
      </c>
      <c r="R42" s="166"/>
      <c r="S42" s="37"/>
      <c r="T42" s="37"/>
      <c r="U42" s="37"/>
      <c r="V42" s="43"/>
    </row>
    <row r="43" spans="1:23" x14ac:dyDescent="0.25">
      <c r="A43" s="44"/>
      <c r="B43" s="54">
        <f>SUM(M9:M39)*100/E44</f>
        <v>193.20000000000007</v>
      </c>
      <c r="C43" s="55"/>
      <c r="D43" s="45"/>
      <c r="E43" s="155"/>
      <c r="F43" s="155"/>
      <c r="G43" s="155"/>
      <c r="H43" s="155"/>
      <c r="I43" s="155"/>
      <c r="J43" s="155"/>
      <c r="K43" s="155"/>
      <c r="L43" s="157"/>
      <c r="M43" s="46"/>
      <c r="N43" s="30"/>
      <c r="O43" s="30"/>
      <c r="P43" s="47"/>
      <c r="Q43" s="169"/>
      <c r="R43" s="170"/>
      <c r="S43" s="38"/>
      <c r="T43" s="38"/>
      <c r="U43" s="38"/>
      <c r="V43" s="48"/>
    </row>
    <row r="44" spans="1:23" x14ac:dyDescent="0.25">
      <c r="A44" s="129" t="s">
        <v>28</v>
      </c>
      <c r="B44" s="130"/>
      <c r="C44" s="130"/>
      <c r="D44" s="131"/>
      <c r="E44" s="135">
        <f>Juni!E44</f>
        <v>100</v>
      </c>
      <c r="F44" s="136"/>
      <c r="G44" s="139">
        <f>B43*E44/100</f>
        <v>193.20000000000007</v>
      </c>
      <c r="H44" s="140"/>
      <c r="I44" s="143">
        <f>SUM(L9:L39)+(P7)</f>
        <v>-1024.7999999999981</v>
      </c>
      <c r="J44" s="144"/>
      <c r="K44" s="147">
        <f>P40</f>
        <v>-1218.0000000000002</v>
      </c>
      <c r="L44" s="148"/>
      <c r="M44" s="46"/>
      <c r="N44" s="30"/>
      <c r="O44" s="30"/>
      <c r="P44" s="47"/>
      <c r="Q44" s="165" t="s">
        <v>34</v>
      </c>
      <c r="R44" s="166"/>
      <c r="S44" s="37"/>
      <c r="T44" s="37"/>
      <c r="U44" s="37"/>
      <c r="V44" s="43"/>
    </row>
    <row r="45" spans="1:23" ht="16.5" thickBot="1" x14ac:dyDescent="0.3">
      <c r="A45" s="132"/>
      <c r="B45" s="133"/>
      <c r="C45" s="133"/>
      <c r="D45" s="134"/>
      <c r="E45" s="137"/>
      <c r="F45" s="138"/>
      <c r="G45" s="141"/>
      <c r="H45" s="142"/>
      <c r="I45" s="145"/>
      <c r="J45" s="146"/>
      <c r="K45" s="149"/>
      <c r="L45" s="150"/>
      <c r="M45" s="50"/>
      <c r="N45" s="51"/>
      <c r="O45" s="51"/>
      <c r="P45" s="52"/>
      <c r="Q45" s="167"/>
      <c r="R45" s="168"/>
      <c r="S45" s="49"/>
      <c r="T45" s="49"/>
      <c r="U45" s="49"/>
      <c r="V45" s="53"/>
    </row>
    <row r="46" spans="1:23" ht="16.5" thickTop="1" x14ac:dyDescent="0.25"/>
    <row r="47" spans="1:23" x14ac:dyDescent="0.25">
      <c r="P47" s="82"/>
      <c r="Q47" s="83"/>
      <c r="R47" s="11"/>
    </row>
    <row r="48" spans="1:23" x14ac:dyDescent="0.25">
      <c r="P48" s="82"/>
      <c r="Q48" s="84"/>
      <c r="R48" s="11"/>
    </row>
    <row r="49" spans="1:18" x14ac:dyDescent="0.25">
      <c r="A49" s="4"/>
      <c r="B49" s="1"/>
      <c r="P49" s="82"/>
      <c r="Q49" s="83"/>
      <c r="R49" s="11"/>
    </row>
    <row r="50" spans="1:18" x14ac:dyDescent="0.25">
      <c r="A50" s="4"/>
      <c r="B50" s="2"/>
    </row>
    <row r="52" spans="1:18" x14ac:dyDescent="0.25">
      <c r="A52" s="4"/>
      <c r="B52" s="2"/>
    </row>
    <row r="53" spans="1:18" x14ac:dyDescent="0.25">
      <c r="A53" s="4"/>
      <c r="B53" s="2"/>
    </row>
    <row r="82" spans="20:20" x14ac:dyDescent="0.25">
      <c r="T82"/>
    </row>
    <row r="109" spans="16:16" x14ac:dyDescent="0.25">
      <c r="P109" s="10" t="s">
        <v>29</v>
      </c>
    </row>
  </sheetData>
  <sheetProtection sheet="1" objects="1" scenarios="1" selectLockedCells="1"/>
  <mergeCells count="36">
    <mergeCell ref="A1:F1"/>
    <mergeCell ref="G1:K1"/>
    <mergeCell ref="L1:P1"/>
    <mergeCell ref="Q1:U1"/>
    <mergeCell ref="A2:F3"/>
    <mergeCell ref="G2:K3"/>
    <mergeCell ref="L2:P3"/>
    <mergeCell ref="Q2:U3"/>
    <mergeCell ref="A4:B6"/>
    <mergeCell ref="C4:E5"/>
    <mergeCell ref="F4:H5"/>
    <mergeCell ref="I4:K5"/>
    <mergeCell ref="L4:O5"/>
    <mergeCell ref="Q4:U5"/>
    <mergeCell ref="U7:U8"/>
    <mergeCell ref="V7:V8"/>
    <mergeCell ref="M40:N41"/>
    <mergeCell ref="O40:O41"/>
    <mergeCell ref="P40:P41"/>
    <mergeCell ref="U40:U41"/>
    <mergeCell ref="V40:V41"/>
    <mergeCell ref="P4:P5"/>
    <mergeCell ref="N8:O8"/>
    <mergeCell ref="N7:O7"/>
    <mergeCell ref="Q44:R45"/>
    <mergeCell ref="B42:D42"/>
    <mergeCell ref="E42:F43"/>
    <mergeCell ref="G42:H43"/>
    <mergeCell ref="I42:J43"/>
    <mergeCell ref="K42:L43"/>
    <mergeCell ref="Q42:R43"/>
    <mergeCell ref="A44:D45"/>
    <mergeCell ref="E44:F45"/>
    <mergeCell ref="G44:H45"/>
    <mergeCell ref="I44:J45"/>
    <mergeCell ref="K44:L45"/>
  </mergeCells>
  <conditionalFormatting sqref="Q9:V39 A9:O39">
    <cfRule type="expression" dxfId="34" priority="2">
      <formula>IF($M9=0,TRUE,FALSE)</formula>
    </cfRule>
  </conditionalFormatting>
  <conditionalFormatting sqref="P9:P39">
    <cfRule type="expression" dxfId="33" priority="4">
      <formula>IF($M9=0,TRUE,FALSE)</formula>
    </cfRule>
  </conditionalFormatting>
  <conditionalFormatting sqref="O9:O39">
    <cfRule type="expression" dxfId="32" priority="3">
      <formula>IF(AND($M9=0,$O9=0),TRUE,FALSE)</formula>
    </cfRule>
    <cfRule type="expression" dxfId="31" priority="5">
      <formula>IF($O9=0,TRUE,FALSE)</formula>
    </cfRule>
  </conditionalFormatting>
  <conditionalFormatting sqref="A9:V39">
    <cfRule type="expression" dxfId="30" priority="1">
      <formula>IF($W9="F",TRUE,FALSE)</formula>
    </cfRule>
  </conditionalFormatting>
  <pageMargins left="0.7" right="0.7" top="0.78740157499999996" bottom="0.78740157499999996" header="0.3" footer="0.3"/>
  <pageSetup paperSize="9" scale="68" orientation="landscape" verticalDpi="0" r:id="rId1"/>
  <ignoredErrors>
    <ignoredError sqref="A1:W3 A5:W6 B4:W4 A45:W45 A44:D44 F44:W44 A8:W42 A7:P7 Q7:W7 A43:B43 D43:W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14</vt:i4>
      </vt:variant>
    </vt:vector>
  </HeadingPairs>
  <TitlesOfParts>
    <vt:vector size="31" baseType="lpstr">
      <vt:lpstr>Bitte lesen</vt:lpstr>
      <vt:lpstr>Bestimmungen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GLAZ-Codes</vt:lpstr>
      <vt:lpstr>Steuertabelle</vt:lpstr>
      <vt:lpstr>allgmein</vt:lpstr>
      <vt:lpstr>April!Druckbereich</vt:lpstr>
      <vt:lpstr>August!Druckbereich</vt:lpstr>
      <vt:lpstr>'Bitte lesen'!Druckbereich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Steuertabelle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Boerlin, Michael Lukas FKD</cp:lastModifiedBy>
  <cp:lastPrinted>2019-12-03T07:34:09Z</cp:lastPrinted>
  <dcterms:created xsi:type="dcterms:W3CDTF">1999-09-21T11:31:58Z</dcterms:created>
  <dcterms:modified xsi:type="dcterms:W3CDTF">2024-11-22T13:25:57Z</dcterms:modified>
</cp:coreProperties>
</file>