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DLZ\Bereiche\HR Support\Vorlagen\Vorlagen Zeiterfassung\2025\"/>
    </mc:Choice>
  </mc:AlternateContent>
  <xr:revisionPtr revIDLastSave="0" documentId="13_ncr:1_{2A130B04-9FD3-45EC-A685-FB87A8E80A4F}" xr6:coauthVersionLast="47" xr6:coauthVersionMax="47" xr10:uidLastSave="{00000000-0000-0000-0000-000000000000}"/>
  <workbookProtection lockStructure="1"/>
  <bookViews>
    <workbookView xWindow="28680" yWindow="-120" windowWidth="29040" windowHeight="15840" tabRatio="1000" activeTab="1" xr2:uid="{00000000-000D-0000-FFFF-FFFF00000000}"/>
  </bookViews>
  <sheets>
    <sheet name="Bestimmungen" sheetId="32" r:id="rId1"/>
    <sheet name="Januar" sheetId="26" r:id="rId2"/>
    <sheet name="Februar" sheetId="27" r:id="rId3"/>
    <sheet name="März" sheetId="28" r:id="rId4"/>
    <sheet name="April" sheetId="29" r:id="rId5"/>
    <sheet name="Mai" sheetId="22" r:id="rId6"/>
    <sheet name="Juni" sheetId="23" r:id="rId7"/>
    <sheet name="Juli" sheetId="24" r:id="rId8"/>
    <sheet name="August" sheetId="25" r:id="rId9"/>
    <sheet name="September" sheetId="20" r:id="rId10"/>
    <sheet name="Oktober" sheetId="21" r:id="rId11"/>
    <sheet name="November" sheetId="19" r:id="rId12"/>
    <sheet name="Dezember" sheetId="1" r:id="rId13"/>
    <sheet name="GLAZ-Codes" sheetId="17" r:id="rId14"/>
    <sheet name="Steuertabelle" sheetId="18" state="hidden" r:id="rId15"/>
    <sheet name="Vorlage" sheetId="30" state="hidden" r:id="rId16"/>
  </sheets>
  <definedNames>
    <definedName name="Print_Area" localSheetId="4">April!$A$1:$S$45</definedName>
    <definedName name="Print_Area" localSheetId="8">August!$A$1:$S$45</definedName>
    <definedName name="Print_Area" localSheetId="12">Dezember!$A$1:$S$45</definedName>
    <definedName name="Print_Area" localSheetId="2">Februar!$A$1:$S$45</definedName>
    <definedName name="Print_Area" localSheetId="1">Januar!$A$1:$S$45</definedName>
    <definedName name="Print_Area" localSheetId="7">Juli!$A$1:$S$45</definedName>
    <definedName name="Print_Area" localSheetId="6">Juni!$A$1:$S$45</definedName>
    <definedName name="Print_Area" localSheetId="5">Mai!$A$1:$S$45</definedName>
    <definedName name="Print_Area" localSheetId="3">März!$A$1:$S$45</definedName>
    <definedName name="Print_Area" localSheetId="11">November!$A$1:$S$45</definedName>
    <definedName name="Print_Area" localSheetId="10">Oktober!$A$1:$S$45</definedName>
    <definedName name="Print_Area" localSheetId="9">September!$A$1:$S$45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6" l="1"/>
  <c r="A4" i="27" l="1"/>
  <c r="R9" i="1" l="1"/>
  <c r="E29" i="26" l="1"/>
  <c r="E18" i="26"/>
  <c r="E36" i="26" l="1"/>
  <c r="A4" i="30" l="1"/>
  <c r="R7" i="26"/>
  <c r="A4" i="1" l="1"/>
  <c r="A4" i="19"/>
  <c r="A4" i="21"/>
  <c r="A4" i="20"/>
  <c r="A4" i="25"/>
  <c r="A4" i="24"/>
  <c r="A4" i="23"/>
  <c r="A4" i="22"/>
  <c r="A4" i="29"/>
  <c r="A4" i="28"/>
  <c r="H1" i="27"/>
  <c r="C44" i="27" l="1"/>
  <c r="C44" i="28" l="1"/>
  <c r="C44" i="29" s="1"/>
  <c r="T36" i="30"/>
  <c r="C44" i="22" l="1"/>
  <c r="T37" i="30"/>
  <c r="L37" i="30" s="1"/>
  <c r="T35" i="30"/>
  <c r="A35" i="30" s="1"/>
  <c r="M35" i="30" s="1"/>
  <c r="T34" i="30"/>
  <c r="T33" i="30"/>
  <c r="A33" i="30" s="1"/>
  <c r="M33" i="30" s="1"/>
  <c r="T32" i="30"/>
  <c r="T31" i="30"/>
  <c r="A31" i="30" s="1"/>
  <c r="M31" i="30" s="1"/>
  <c r="T30" i="30"/>
  <c r="T29" i="30"/>
  <c r="A29" i="30" s="1"/>
  <c r="M29" i="30" s="1"/>
  <c r="T28" i="30"/>
  <c r="T27" i="30"/>
  <c r="A27" i="30" s="1"/>
  <c r="M27" i="30" s="1"/>
  <c r="T26" i="30"/>
  <c r="T25" i="30"/>
  <c r="A25" i="30" s="1"/>
  <c r="M25" i="30" s="1"/>
  <c r="T24" i="30"/>
  <c r="T23" i="30"/>
  <c r="A23" i="30" s="1"/>
  <c r="M23" i="30" s="1"/>
  <c r="T22" i="30"/>
  <c r="T21" i="30"/>
  <c r="A21" i="30" s="1"/>
  <c r="M21" i="30" s="1"/>
  <c r="T20" i="30"/>
  <c r="T19" i="30"/>
  <c r="A19" i="30" s="1"/>
  <c r="M19" i="30" s="1"/>
  <c r="T18" i="30"/>
  <c r="T17" i="30"/>
  <c r="A17" i="30" s="1"/>
  <c r="M17" i="30" s="1"/>
  <c r="T16" i="30"/>
  <c r="T15" i="30"/>
  <c r="A15" i="30" s="1"/>
  <c r="M15" i="30" s="1"/>
  <c r="T14" i="30"/>
  <c r="T13" i="30"/>
  <c r="A13" i="30" s="1"/>
  <c r="M13" i="30" s="1"/>
  <c r="T12" i="30"/>
  <c r="T11" i="30"/>
  <c r="A11" i="30" s="1"/>
  <c r="M11" i="30" s="1"/>
  <c r="T10" i="30"/>
  <c r="T9" i="30"/>
  <c r="A9" i="30" s="1"/>
  <c r="M9" i="30" s="1"/>
  <c r="T8" i="30"/>
  <c r="T7" i="30"/>
  <c r="A7" i="30" s="1"/>
  <c r="M7" i="30" s="1"/>
  <c r="S38" i="30"/>
  <c r="S40" i="30" s="1"/>
  <c r="P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S38" i="1"/>
  <c r="P38" i="1"/>
  <c r="T37" i="1"/>
  <c r="R37" i="1"/>
  <c r="K37" i="1"/>
  <c r="H37" i="1"/>
  <c r="E37" i="1"/>
  <c r="T36" i="1"/>
  <c r="R36" i="1"/>
  <c r="K36" i="1"/>
  <c r="H36" i="1"/>
  <c r="E36" i="1"/>
  <c r="T35" i="1"/>
  <c r="R35" i="1"/>
  <c r="K35" i="1"/>
  <c r="H35" i="1"/>
  <c r="E35" i="1"/>
  <c r="T34" i="1"/>
  <c r="L34" i="1" s="1"/>
  <c r="R34" i="1"/>
  <c r="K34" i="1"/>
  <c r="H34" i="1"/>
  <c r="E34" i="1"/>
  <c r="T33" i="1"/>
  <c r="R33" i="1"/>
  <c r="K33" i="1"/>
  <c r="H33" i="1"/>
  <c r="E33" i="1"/>
  <c r="T32" i="1"/>
  <c r="R32" i="1"/>
  <c r="K32" i="1"/>
  <c r="H32" i="1"/>
  <c r="E32" i="1"/>
  <c r="T31" i="1"/>
  <c r="R31" i="1"/>
  <c r="K31" i="1"/>
  <c r="H31" i="1"/>
  <c r="E31" i="1"/>
  <c r="T30" i="1"/>
  <c r="R30" i="1"/>
  <c r="K30" i="1"/>
  <c r="H30" i="1"/>
  <c r="E30" i="1"/>
  <c r="T29" i="1"/>
  <c r="R29" i="1"/>
  <c r="K29" i="1"/>
  <c r="H29" i="1"/>
  <c r="E29" i="1"/>
  <c r="T28" i="1"/>
  <c r="R28" i="1"/>
  <c r="K28" i="1"/>
  <c r="H28" i="1"/>
  <c r="E28" i="1"/>
  <c r="T27" i="1"/>
  <c r="R27" i="1"/>
  <c r="K27" i="1"/>
  <c r="H27" i="1"/>
  <c r="E27" i="1"/>
  <c r="T26" i="1"/>
  <c r="L26" i="1" s="1"/>
  <c r="R26" i="1"/>
  <c r="K26" i="1"/>
  <c r="H26" i="1"/>
  <c r="E26" i="1"/>
  <c r="T25" i="1"/>
  <c r="R25" i="1"/>
  <c r="K25" i="1"/>
  <c r="H25" i="1"/>
  <c r="E25" i="1"/>
  <c r="T24" i="1"/>
  <c r="R24" i="1"/>
  <c r="K24" i="1"/>
  <c r="H24" i="1"/>
  <c r="E24" i="1"/>
  <c r="T23" i="1"/>
  <c r="R23" i="1"/>
  <c r="K23" i="1"/>
  <c r="H23" i="1"/>
  <c r="E23" i="1"/>
  <c r="T22" i="1"/>
  <c r="R22" i="1"/>
  <c r="K22" i="1"/>
  <c r="H22" i="1"/>
  <c r="E22" i="1"/>
  <c r="T21" i="1"/>
  <c r="R21" i="1"/>
  <c r="K21" i="1"/>
  <c r="H21" i="1"/>
  <c r="E21" i="1"/>
  <c r="T20" i="1"/>
  <c r="R20" i="1"/>
  <c r="K20" i="1"/>
  <c r="H20" i="1"/>
  <c r="E20" i="1"/>
  <c r="T19" i="1"/>
  <c r="R19" i="1"/>
  <c r="K19" i="1"/>
  <c r="H19" i="1"/>
  <c r="E19" i="1"/>
  <c r="T18" i="1"/>
  <c r="L18" i="1" s="1"/>
  <c r="R18" i="1"/>
  <c r="K18" i="1"/>
  <c r="H18" i="1"/>
  <c r="E18" i="1"/>
  <c r="T17" i="1"/>
  <c r="R17" i="1"/>
  <c r="K17" i="1"/>
  <c r="H17" i="1"/>
  <c r="E17" i="1"/>
  <c r="T16" i="1"/>
  <c r="R16" i="1"/>
  <c r="K16" i="1"/>
  <c r="H16" i="1"/>
  <c r="E16" i="1"/>
  <c r="T15" i="1"/>
  <c r="R15" i="1"/>
  <c r="K15" i="1"/>
  <c r="H15" i="1"/>
  <c r="E15" i="1"/>
  <c r="T14" i="1"/>
  <c r="R14" i="1"/>
  <c r="K14" i="1"/>
  <c r="H14" i="1"/>
  <c r="E14" i="1"/>
  <c r="T13" i="1"/>
  <c r="R13" i="1"/>
  <c r="K13" i="1"/>
  <c r="H13" i="1"/>
  <c r="E13" i="1"/>
  <c r="T12" i="1"/>
  <c r="R12" i="1"/>
  <c r="K12" i="1"/>
  <c r="H12" i="1"/>
  <c r="E12" i="1"/>
  <c r="T11" i="1"/>
  <c r="R11" i="1"/>
  <c r="K11" i="1"/>
  <c r="H11" i="1"/>
  <c r="E11" i="1"/>
  <c r="T10" i="1"/>
  <c r="R10" i="1"/>
  <c r="K10" i="1"/>
  <c r="H10" i="1"/>
  <c r="E10" i="1"/>
  <c r="T9" i="1"/>
  <c r="K9" i="1"/>
  <c r="H9" i="1"/>
  <c r="E9" i="1"/>
  <c r="T8" i="1"/>
  <c r="R8" i="1"/>
  <c r="K8" i="1"/>
  <c r="H8" i="1"/>
  <c r="E8" i="1"/>
  <c r="T7" i="1"/>
  <c r="R7" i="1"/>
  <c r="K7" i="1"/>
  <c r="H7" i="1"/>
  <c r="E7" i="1"/>
  <c r="A3" i="1"/>
  <c r="S38" i="19"/>
  <c r="P38" i="19"/>
  <c r="T37" i="19"/>
  <c r="L37" i="19" s="1"/>
  <c r="R37" i="19"/>
  <c r="K37" i="19"/>
  <c r="H37" i="19"/>
  <c r="E37" i="19"/>
  <c r="T36" i="19"/>
  <c r="R36" i="19"/>
  <c r="K36" i="19"/>
  <c r="H36" i="19"/>
  <c r="E36" i="19"/>
  <c r="T35" i="19"/>
  <c r="L35" i="19" s="1"/>
  <c r="R35" i="19"/>
  <c r="K35" i="19"/>
  <c r="H35" i="19"/>
  <c r="E35" i="19"/>
  <c r="T34" i="19"/>
  <c r="R34" i="19"/>
  <c r="K34" i="19"/>
  <c r="H34" i="19"/>
  <c r="E34" i="19"/>
  <c r="T33" i="19"/>
  <c r="R33" i="19"/>
  <c r="K33" i="19"/>
  <c r="H33" i="19"/>
  <c r="E33" i="19"/>
  <c r="T32" i="19"/>
  <c r="R32" i="19"/>
  <c r="K32" i="19"/>
  <c r="H32" i="19"/>
  <c r="E32" i="19"/>
  <c r="T31" i="19"/>
  <c r="R31" i="19"/>
  <c r="K31" i="19"/>
  <c r="H31" i="19"/>
  <c r="E31" i="19"/>
  <c r="T30" i="19"/>
  <c r="R30" i="19"/>
  <c r="K30" i="19"/>
  <c r="H30" i="19"/>
  <c r="E30" i="19"/>
  <c r="T29" i="19"/>
  <c r="R29" i="19"/>
  <c r="K29" i="19"/>
  <c r="H29" i="19"/>
  <c r="E29" i="19"/>
  <c r="T28" i="19"/>
  <c r="R28" i="19"/>
  <c r="K28" i="19"/>
  <c r="H28" i="19"/>
  <c r="E28" i="19"/>
  <c r="T27" i="19"/>
  <c r="L27" i="19" s="1"/>
  <c r="R27" i="19"/>
  <c r="K27" i="19"/>
  <c r="H27" i="19"/>
  <c r="E27" i="19"/>
  <c r="T26" i="19"/>
  <c r="R26" i="19"/>
  <c r="K26" i="19"/>
  <c r="H26" i="19"/>
  <c r="E26" i="19"/>
  <c r="T25" i="19"/>
  <c r="R25" i="19"/>
  <c r="K25" i="19"/>
  <c r="H25" i="19"/>
  <c r="E25" i="19"/>
  <c r="T24" i="19"/>
  <c r="R24" i="19"/>
  <c r="K24" i="19"/>
  <c r="H24" i="19"/>
  <c r="E24" i="19"/>
  <c r="T23" i="19"/>
  <c r="R23" i="19"/>
  <c r="K23" i="19"/>
  <c r="H23" i="19"/>
  <c r="E23" i="19"/>
  <c r="T22" i="19"/>
  <c r="R22" i="19"/>
  <c r="K22" i="19"/>
  <c r="H22" i="19"/>
  <c r="E22" i="19"/>
  <c r="T21" i="19"/>
  <c r="R21" i="19"/>
  <c r="K21" i="19"/>
  <c r="H21" i="19"/>
  <c r="E21" i="19"/>
  <c r="T20" i="19"/>
  <c r="R20" i="19"/>
  <c r="K20" i="19"/>
  <c r="H20" i="19"/>
  <c r="E20" i="19"/>
  <c r="T19" i="19"/>
  <c r="L19" i="19" s="1"/>
  <c r="R19" i="19"/>
  <c r="K19" i="19"/>
  <c r="H19" i="19"/>
  <c r="E19" i="19"/>
  <c r="T18" i="19"/>
  <c r="R18" i="19"/>
  <c r="K18" i="19"/>
  <c r="H18" i="19"/>
  <c r="E18" i="19"/>
  <c r="T17" i="19"/>
  <c r="R17" i="19"/>
  <c r="K17" i="19"/>
  <c r="H17" i="19"/>
  <c r="E17" i="19"/>
  <c r="T16" i="19"/>
  <c r="R16" i="19"/>
  <c r="K16" i="19"/>
  <c r="H16" i="19"/>
  <c r="E16" i="19"/>
  <c r="T15" i="19"/>
  <c r="R15" i="19"/>
  <c r="K15" i="19"/>
  <c r="H15" i="19"/>
  <c r="E15" i="19"/>
  <c r="T14" i="19"/>
  <c r="R14" i="19"/>
  <c r="K14" i="19"/>
  <c r="H14" i="19"/>
  <c r="E14" i="19"/>
  <c r="T13" i="19"/>
  <c r="R13" i="19"/>
  <c r="K13" i="19"/>
  <c r="H13" i="19"/>
  <c r="E13" i="19"/>
  <c r="T12" i="19"/>
  <c r="R12" i="19"/>
  <c r="K12" i="19"/>
  <c r="H12" i="19"/>
  <c r="E12" i="19"/>
  <c r="T11" i="19"/>
  <c r="R11" i="19"/>
  <c r="K11" i="19"/>
  <c r="H11" i="19"/>
  <c r="E11" i="19"/>
  <c r="T10" i="19"/>
  <c r="R10" i="19"/>
  <c r="K10" i="19"/>
  <c r="H10" i="19"/>
  <c r="E10" i="19"/>
  <c r="T9" i="19"/>
  <c r="R9" i="19"/>
  <c r="K9" i="19"/>
  <c r="H9" i="19"/>
  <c r="E9" i="19"/>
  <c r="T8" i="19"/>
  <c r="R8" i="19"/>
  <c r="K8" i="19"/>
  <c r="H8" i="19"/>
  <c r="E8" i="19"/>
  <c r="T7" i="19"/>
  <c r="R7" i="19"/>
  <c r="K7" i="19"/>
  <c r="H7" i="19"/>
  <c r="E7" i="19"/>
  <c r="A3" i="19"/>
  <c r="S38" i="21"/>
  <c r="P38" i="21"/>
  <c r="T37" i="21"/>
  <c r="R37" i="21"/>
  <c r="K37" i="21"/>
  <c r="H37" i="21"/>
  <c r="E37" i="21"/>
  <c r="T36" i="21"/>
  <c r="R36" i="21"/>
  <c r="K36" i="21"/>
  <c r="H36" i="21"/>
  <c r="E36" i="21"/>
  <c r="T35" i="21"/>
  <c r="R35" i="21"/>
  <c r="K35" i="21"/>
  <c r="H35" i="21"/>
  <c r="E35" i="21"/>
  <c r="T34" i="21"/>
  <c r="R34" i="21"/>
  <c r="K34" i="21"/>
  <c r="H34" i="21"/>
  <c r="E34" i="21"/>
  <c r="T33" i="21"/>
  <c r="R33" i="21"/>
  <c r="K33" i="21"/>
  <c r="H33" i="21"/>
  <c r="E33" i="21"/>
  <c r="T32" i="21"/>
  <c r="R32" i="21"/>
  <c r="K32" i="21"/>
  <c r="H32" i="21"/>
  <c r="E32" i="21"/>
  <c r="T31" i="21"/>
  <c r="R31" i="21"/>
  <c r="K31" i="21"/>
  <c r="H31" i="21"/>
  <c r="E31" i="21"/>
  <c r="T30" i="21"/>
  <c r="R30" i="21"/>
  <c r="K30" i="21"/>
  <c r="H30" i="21"/>
  <c r="E30" i="21"/>
  <c r="T29" i="21"/>
  <c r="R29" i="21"/>
  <c r="K29" i="21"/>
  <c r="H29" i="21"/>
  <c r="E29" i="21"/>
  <c r="T28" i="21"/>
  <c r="R28" i="21"/>
  <c r="K28" i="21"/>
  <c r="H28" i="21"/>
  <c r="E28" i="21"/>
  <c r="T27" i="21"/>
  <c r="R27" i="21"/>
  <c r="K27" i="21"/>
  <c r="H27" i="21"/>
  <c r="E27" i="21"/>
  <c r="T26" i="21"/>
  <c r="R26" i="21"/>
  <c r="K26" i="21"/>
  <c r="H26" i="21"/>
  <c r="E26" i="21"/>
  <c r="T25" i="21"/>
  <c r="R25" i="21"/>
  <c r="K25" i="21"/>
  <c r="H25" i="21"/>
  <c r="E25" i="21"/>
  <c r="T24" i="21"/>
  <c r="R24" i="21"/>
  <c r="K24" i="21"/>
  <c r="H24" i="21"/>
  <c r="E24" i="21"/>
  <c r="T23" i="21"/>
  <c r="R23" i="21"/>
  <c r="K23" i="21"/>
  <c r="H23" i="21"/>
  <c r="E23" i="21"/>
  <c r="T22" i="21"/>
  <c r="R22" i="21"/>
  <c r="K22" i="21"/>
  <c r="H22" i="21"/>
  <c r="E22" i="21"/>
  <c r="T21" i="21"/>
  <c r="R21" i="21"/>
  <c r="K21" i="21"/>
  <c r="H21" i="21"/>
  <c r="E21" i="21"/>
  <c r="T20" i="21"/>
  <c r="R20" i="21"/>
  <c r="K20" i="21"/>
  <c r="H20" i="21"/>
  <c r="E20" i="21"/>
  <c r="T19" i="21"/>
  <c r="R19" i="21"/>
  <c r="K19" i="21"/>
  <c r="H19" i="21"/>
  <c r="E19" i="21"/>
  <c r="T18" i="21"/>
  <c r="R18" i="21"/>
  <c r="K18" i="21"/>
  <c r="H18" i="21"/>
  <c r="E18" i="21"/>
  <c r="T17" i="21"/>
  <c r="R17" i="21"/>
  <c r="K17" i="21"/>
  <c r="H17" i="21"/>
  <c r="E17" i="21"/>
  <c r="T16" i="21"/>
  <c r="R16" i="21"/>
  <c r="K16" i="21"/>
  <c r="H16" i="21"/>
  <c r="E16" i="21"/>
  <c r="T15" i="21"/>
  <c r="R15" i="21"/>
  <c r="K15" i="21"/>
  <c r="H15" i="21"/>
  <c r="E15" i="21"/>
  <c r="T14" i="21"/>
  <c r="R14" i="21"/>
  <c r="K14" i="21"/>
  <c r="H14" i="21"/>
  <c r="E14" i="21"/>
  <c r="T13" i="21"/>
  <c r="R13" i="21"/>
  <c r="K13" i="21"/>
  <c r="H13" i="21"/>
  <c r="E13" i="21"/>
  <c r="T12" i="21"/>
  <c r="R12" i="21"/>
  <c r="K12" i="21"/>
  <c r="H12" i="21"/>
  <c r="E12" i="21"/>
  <c r="T11" i="21"/>
  <c r="R11" i="21"/>
  <c r="K11" i="21"/>
  <c r="H11" i="21"/>
  <c r="E11" i="21"/>
  <c r="T10" i="21"/>
  <c r="R10" i="21"/>
  <c r="K10" i="21"/>
  <c r="H10" i="21"/>
  <c r="E10" i="21"/>
  <c r="T9" i="21"/>
  <c r="R9" i="21"/>
  <c r="K9" i="21"/>
  <c r="H9" i="21"/>
  <c r="E9" i="21"/>
  <c r="T8" i="21"/>
  <c r="R8" i="21"/>
  <c r="K8" i="21"/>
  <c r="H8" i="21"/>
  <c r="E8" i="21"/>
  <c r="T7" i="21"/>
  <c r="R7" i="21"/>
  <c r="K7" i="21"/>
  <c r="H7" i="21"/>
  <c r="E7" i="21"/>
  <c r="A3" i="21"/>
  <c r="S38" i="20"/>
  <c r="P38" i="20"/>
  <c r="T37" i="20"/>
  <c r="L37" i="20" s="1"/>
  <c r="R37" i="20"/>
  <c r="K37" i="20"/>
  <c r="H37" i="20"/>
  <c r="E37" i="20"/>
  <c r="T36" i="20"/>
  <c r="R36" i="20"/>
  <c r="K36" i="20"/>
  <c r="H36" i="20"/>
  <c r="E36" i="20"/>
  <c r="T35" i="20"/>
  <c r="R35" i="20"/>
  <c r="K35" i="20"/>
  <c r="H35" i="20"/>
  <c r="E35" i="20"/>
  <c r="T34" i="20"/>
  <c r="R34" i="20"/>
  <c r="K34" i="20"/>
  <c r="H34" i="20"/>
  <c r="E34" i="20"/>
  <c r="T33" i="20"/>
  <c r="R33" i="20"/>
  <c r="K33" i="20"/>
  <c r="H33" i="20"/>
  <c r="E33" i="20"/>
  <c r="T32" i="20"/>
  <c r="R32" i="20"/>
  <c r="K32" i="20"/>
  <c r="H32" i="20"/>
  <c r="E32" i="20"/>
  <c r="T31" i="20"/>
  <c r="L31" i="20" s="1"/>
  <c r="R31" i="20"/>
  <c r="K31" i="20"/>
  <c r="H31" i="20"/>
  <c r="E31" i="20"/>
  <c r="T30" i="20"/>
  <c r="R30" i="20"/>
  <c r="K30" i="20"/>
  <c r="H30" i="20"/>
  <c r="E30" i="20"/>
  <c r="T29" i="20"/>
  <c r="R29" i="20"/>
  <c r="K29" i="20"/>
  <c r="H29" i="20"/>
  <c r="E29" i="20"/>
  <c r="T28" i="20"/>
  <c r="R28" i="20"/>
  <c r="K28" i="20"/>
  <c r="H28" i="20"/>
  <c r="E28" i="20"/>
  <c r="T27" i="20"/>
  <c r="R27" i="20"/>
  <c r="K27" i="20"/>
  <c r="H27" i="20"/>
  <c r="E27" i="20"/>
  <c r="T26" i="20"/>
  <c r="R26" i="20"/>
  <c r="K26" i="20"/>
  <c r="H26" i="20"/>
  <c r="E26" i="20"/>
  <c r="T25" i="20"/>
  <c r="R25" i="20"/>
  <c r="K25" i="20"/>
  <c r="H25" i="20"/>
  <c r="E25" i="20"/>
  <c r="T24" i="20"/>
  <c r="R24" i="20"/>
  <c r="K24" i="20"/>
  <c r="H24" i="20"/>
  <c r="E24" i="20"/>
  <c r="T23" i="20"/>
  <c r="L23" i="20" s="1"/>
  <c r="R23" i="20"/>
  <c r="K23" i="20"/>
  <c r="H23" i="20"/>
  <c r="E23" i="20"/>
  <c r="T22" i="20"/>
  <c r="R22" i="20"/>
  <c r="K22" i="20"/>
  <c r="H22" i="20"/>
  <c r="E22" i="20"/>
  <c r="T21" i="20"/>
  <c r="R21" i="20"/>
  <c r="K21" i="20"/>
  <c r="H21" i="20"/>
  <c r="E21" i="20"/>
  <c r="T20" i="20"/>
  <c r="R20" i="20"/>
  <c r="K20" i="20"/>
  <c r="H20" i="20"/>
  <c r="E20" i="20"/>
  <c r="T19" i="20"/>
  <c r="R19" i="20"/>
  <c r="K19" i="20"/>
  <c r="H19" i="20"/>
  <c r="E19" i="20"/>
  <c r="T18" i="20"/>
  <c r="R18" i="20"/>
  <c r="K18" i="20"/>
  <c r="H18" i="20"/>
  <c r="E18" i="20"/>
  <c r="T17" i="20"/>
  <c r="R17" i="20"/>
  <c r="K17" i="20"/>
  <c r="H17" i="20"/>
  <c r="E17" i="20"/>
  <c r="T16" i="20"/>
  <c r="R16" i="20"/>
  <c r="K16" i="20"/>
  <c r="H16" i="20"/>
  <c r="E16" i="20"/>
  <c r="T15" i="20"/>
  <c r="L15" i="20" s="1"/>
  <c r="R15" i="20"/>
  <c r="K15" i="20"/>
  <c r="H15" i="20"/>
  <c r="E15" i="20"/>
  <c r="T14" i="20"/>
  <c r="R14" i="20"/>
  <c r="K14" i="20"/>
  <c r="H14" i="20"/>
  <c r="E14" i="20"/>
  <c r="T13" i="20"/>
  <c r="R13" i="20"/>
  <c r="K13" i="20"/>
  <c r="H13" i="20"/>
  <c r="E13" i="20"/>
  <c r="T12" i="20"/>
  <c r="R12" i="20"/>
  <c r="K12" i="20"/>
  <c r="H12" i="20"/>
  <c r="E12" i="20"/>
  <c r="T11" i="20"/>
  <c r="R11" i="20"/>
  <c r="K11" i="20"/>
  <c r="H11" i="20"/>
  <c r="E11" i="20"/>
  <c r="T10" i="20"/>
  <c r="R10" i="20"/>
  <c r="K10" i="20"/>
  <c r="H10" i="20"/>
  <c r="E10" i="20"/>
  <c r="T9" i="20"/>
  <c r="R9" i="20"/>
  <c r="K9" i="20"/>
  <c r="H9" i="20"/>
  <c r="E9" i="20"/>
  <c r="T8" i="20"/>
  <c r="R8" i="20"/>
  <c r="K8" i="20"/>
  <c r="H8" i="20"/>
  <c r="E8" i="20"/>
  <c r="T7" i="20"/>
  <c r="R7" i="20"/>
  <c r="K7" i="20"/>
  <c r="H7" i="20"/>
  <c r="E7" i="20"/>
  <c r="A3" i="20"/>
  <c r="S38" i="25"/>
  <c r="P38" i="25"/>
  <c r="T37" i="25"/>
  <c r="L37" i="25" s="1"/>
  <c r="R37" i="25"/>
  <c r="K37" i="25"/>
  <c r="H37" i="25"/>
  <c r="E37" i="25"/>
  <c r="T36" i="25"/>
  <c r="R36" i="25"/>
  <c r="K36" i="25"/>
  <c r="H36" i="25"/>
  <c r="E36" i="25"/>
  <c r="T35" i="25"/>
  <c r="R35" i="25"/>
  <c r="K35" i="25"/>
  <c r="H35" i="25"/>
  <c r="E35" i="25"/>
  <c r="T34" i="25"/>
  <c r="R34" i="25"/>
  <c r="K34" i="25"/>
  <c r="H34" i="25"/>
  <c r="E34" i="25"/>
  <c r="T33" i="25"/>
  <c r="R33" i="25"/>
  <c r="K33" i="25"/>
  <c r="H33" i="25"/>
  <c r="E33" i="25"/>
  <c r="T32" i="25"/>
  <c r="R32" i="25"/>
  <c r="K32" i="25"/>
  <c r="H32" i="25"/>
  <c r="E32" i="25"/>
  <c r="T31" i="25"/>
  <c r="R31" i="25"/>
  <c r="K31" i="25"/>
  <c r="H31" i="25"/>
  <c r="E31" i="25"/>
  <c r="T30" i="25"/>
  <c r="R30" i="25"/>
  <c r="K30" i="25"/>
  <c r="H30" i="25"/>
  <c r="E30" i="25"/>
  <c r="T29" i="25"/>
  <c r="L29" i="25" s="1"/>
  <c r="R29" i="25"/>
  <c r="K29" i="25"/>
  <c r="H29" i="25"/>
  <c r="E29" i="25"/>
  <c r="T28" i="25"/>
  <c r="R28" i="25"/>
  <c r="K28" i="25"/>
  <c r="H28" i="25"/>
  <c r="E28" i="25"/>
  <c r="T27" i="25"/>
  <c r="R27" i="25"/>
  <c r="K27" i="25"/>
  <c r="H27" i="25"/>
  <c r="E27" i="25"/>
  <c r="T26" i="25"/>
  <c r="R26" i="25"/>
  <c r="K26" i="25"/>
  <c r="H26" i="25"/>
  <c r="E26" i="25"/>
  <c r="T25" i="25"/>
  <c r="R25" i="25"/>
  <c r="K25" i="25"/>
  <c r="H25" i="25"/>
  <c r="E25" i="25"/>
  <c r="T24" i="25"/>
  <c r="R24" i="25"/>
  <c r="K24" i="25"/>
  <c r="H24" i="25"/>
  <c r="E24" i="25"/>
  <c r="T23" i="25"/>
  <c r="R23" i="25"/>
  <c r="K23" i="25"/>
  <c r="H23" i="25"/>
  <c r="E23" i="25"/>
  <c r="T22" i="25"/>
  <c r="R22" i="25"/>
  <c r="K22" i="25"/>
  <c r="H22" i="25"/>
  <c r="E22" i="25"/>
  <c r="T21" i="25"/>
  <c r="L21" i="25" s="1"/>
  <c r="R21" i="25"/>
  <c r="K21" i="25"/>
  <c r="H21" i="25"/>
  <c r="E21" i="25"/>
  <c r="T20" i="25"/>
  <c r="R20" i="25"/>
  <c r="K20" i="25"/>
  <c r="H20" i="25"/>
  <c r="E20" i="25"/>
  <c r="T19" i="25"/>
  <c r="R19" i="25"/>
  <c r="K19" i="25"/>
  <c r="H19" i="25"/>
  <c r="E19" i="25"/>
  <c r="T18" i="25"/>
  <c r="R18" i="25"/>
  <c r="K18" i="25"/>
  <c r="H18" i="25"/>
  <c r="E18" i="25"/>
  <c r="T17" i="25"/>
  <c r="R17" i="25"/>
  <c r="K17" i="25"/>
  <c r="H17" i="25"/>
  <c r="E17" i="25"/>
  <c r="T16" i="25"/>
  <c r="R16" i="25"/>
  <c r="K16" i="25"/>
  <c r="H16" i="25"/>
  <c r="E16" i="25"/>
  <c r="T15" i="25"/>
  <c r="R15" i="25"/>
  <c r="K15" i="25"/>
  <c r="H15" i="25"/>
  <c r="E15" i="25"/>
  <c r="T14" i="25"/>
  <c r="R14" i="25"/>
  <c r="K14" i="25"/>
  <c r="H14" i="25"/>
  <c r="E14" i="25"/>
  <c r="T13" i="25"/>
  <c r="L13" i="25" s="1"/>
  <c r="R13" i="25"/>
  <c r="K13" i="25"/>
  <c r="H13" i="25"/>
  <c r="E13" i="25"/>
  <c r="T12" i="25"/>
  <c r="R12" i="25"/>
  <c r="K12" i="25"/>
  <c r="H12" i="25"/>
  <c r="E12" i="25"/>
  <c r="T11" i="25"/>
  <c r="R11" i="25"/>
  <c r="K11" i="25"/>
  <c r="H11" i="25"/>
  <c r="E11" i="25"/>
  <c r="T10" i="25"/>
  <c r="R10" i="25"/>
  <c r="K10" i="25"/>
  <c r="H10" i="25"/>
  <c r="E10" i="25"/>
  <c r="T9" i="25"/>
  <c r="R9" i="25"/>
  <c r="K9" i="25"/>
  <c r="H9" i="25"/>
  <c r="E9" i="25"/>
  <c r="T8" i="25"/>
  <c r="R8" i="25"/>
  <c r="K8" i="25"/>
  <c r="H8" i="25"/>
  <c r="E8" i="25"/>
  <c r="T7" i="25"/>
  <c r="R7" i="25"/>
  <c r="K7" i="25"/>
  <c r="H7" i="25"/>
  <c r="E7" i="25"/>
  <c r="A3" i="25"/>
  <c r="S38" i="24"/>
  <c r="P38" i="24"/>
  <c r="T37" i="24"/>
  <c r="R37" i="24"/>
  <c r="K37" i="24"/>
  <c r="H37" i="24"/>
  <c r="E37" i="24"/>
  <c r="T36" i="24"/>
  <c r="R36" i="24"/>
  <c r="K36" i="24"/>
  <c r="H36" i="24"/>
  <c r="E36" i="24"/>
  <c r="T35" i="24"/>
  <c r="L35" i="24" s="1"/>
  <c r="R35" i="24"/>
  <c r="K35" i="24"/>
  <c r="H35" i="24"/>
  <c r="E35" i="24"/>
  <c r="T34" i="24"/>
  <c r="R34" i="24"/>
  <c r="K34" i="24"/>
  <c r="H34" i="24"/>
  <c r="E34" i="24"/>
  <c r="T33" i="24"/>
  <c r="R33" i="24"/>
  <c r="K33" i="24"/>
  <c r="H33" i="24"/>
  <c r="E33" i="24"/>
  <c r="T32" i="24"/>
  <c r="R32" i="24"/>
  <c r="K32" i="24"/>
  <c r="H32" i="24"/>
  <c r="E32" i="24"/>
  <c r="T31" i="24"/>
  <c r="R31" i="24"/>
  <c r="K31" i="24"/>
  <c r="H31" i="24"/>
  <c r="E31" i="24"/>
  <c r="T30" i="24"/>
  <c r="R30" i="24"/>
  <c r="K30" i="24"/>
  <c r="H30" i="24"/>
  <c r="E30" i="24"/>
  <c r="T29" i="24"/>
  <c r="R29" i="24"/>
  <c r="K29" i="24"/>
  <c r="H29" i="24"/>
  <c r="E29" i="24"/>
  <c r="T28" i="24"/>
  <c r="R28" i="24"/>
  <c r="K28" i="24"/>
  <c r="H28" i="24"/>
  <c r="E28" i="24"/>
  <c r="T27" i="24"/>
  <c r="L27" i="24" s="1"/>
  <c r="R27" i="24"/>
  <c r="K27" i="24"/>
  <c r="H27" i="24"/>
  <c r="E27" i="24"/>
  <c r="T26" i="24"/>
  <c r="R26" i="24"/>
  <c r="K26" i="24"/>
  <c r="H26" i="24"/>
  <c r="E26" i="24"/>
  <c r="T25" i="24"/>
  <c r="R25" i="24"/>
  <c r="K25" i="24"/>
  <c r="H25" i="24"/>
  <c r="E25" i="24"/>
  <c r="T24" i="24"/>
  <c r="R24" i="24"/>
  <c r="K24" i="24"/>
  <c r="H24" i="24"/>
  <c r="E24" i="24"/>
  <c r="T23" i="24"/>
  <c r="R23" i="24"/>
  <c r="K23" i="24"/>
  <c r="H23" i="24"/>
  <c r="E23" i="24"/>
  <c r="T22" i="24"/>
  <c r="R22" i="24"/>
  <c r="K22" i="24"/>
  <c r="H22" i="24"/>
  <c r="E22" i="24"/>
  <c r="T21" i="24"/>
  <c r="R21" i="24"/>
  <c r="K21" i="24"/>
  <c r="H21" i="24"/>
  <c r="E21" i="24"/>
  <c r="T20" i="24"/>
  <c r="R20" i="24"/>
  <c r="K20" i="24"/>
  <c r="H20" i="24"/>
  <c r="E20" i="24"/>
  <c r="T19" i="24"/>
  <c r="L19" i="24" s="1"/>
  <c r="R19" i="24"/>
  <c r="K19" i="24"/>
  <c r="H19" i="24"/>
  <c r="E19" i="24"/>
  <c r="T18" i="24"/>
  <c r="R18" i="24"/>
  <c r="K18" i="24"/>
  <c r="H18" i="24"/>
  <c r="E18" i="24"/>
  <c r="T17" i="24"/>
  <c r="L17" i="24" s="1"/>
  <c r="R17" i="24"/>
  <c r="K17" i="24"/>
  <c r="H17" i="24"/>
  <c r="E17" i="24"/>
  <c r="T16" i="24"/>
  <c r="R16" i="24"/>
  <c r="K16" i="24"/>
  <c r="H16" i="24"/>
  <c r="E16" i="24"/>
  <c r="T15" i="24"/>
  <c r="R15" i="24"/>
  <c r="K15" i="24"/>
  <c r="H15" i="24"/>
  <c r="E15" i="24"/>
  <c r="T14" i="24"/>
  <c r="R14" i="24"/>
  <c r="K14" i="24"/>
  <c r="H14" i="24"/>
  <c r="E14" i="24"/>
  <c r="T13" i="24"/>
  <c r="R13" i="24"/>
  <c r="K13" i="24"/>
  <c r="H13" i="24"/>
  <c r="E13" i="24"/>
  <c r="T12" i="24"/>
  <c r="R12" i="24"/>
  <c r="K12" i="24"/>
  <c r="H12" i="24"/>
  <c r="E12" i="24"/>
  <c r="T11" i="24"/>
  <c r="L11" i="24" s="1"/>
  <c r="R11" i="24"/>
  <c r="K11" i="24"/>
  <c r="H11" i="24"/>
  <c r="E11" i="24"/>
  <c r="T10" i="24"/>
  <c r="R10" i="24"/>
  <c r="K10" i="24"/>
  <c r="H10" i="24"/>
  <c r="E10" i="24"/>
  <c r="T9" i="24"/>
  <c r="L9" i="24" s="1"/>
  <c r="R9" i="24"/>
  <c r="K9" i="24"/>
  <c r="H9" i="24"/>
  <c r="E9" i="24"/>
  <c r="T8" i="24"/>
  <c r="R8" i="24"/>
  <c r="K8" i="24"/>
  <c r="H8" i="24"/>
  <c r="E8" i="24"/>
  <c r="T7" i="24"/>
  <c r="R7" i="24"/>
  <c r="K7" i="24"/>
  <c r="H7" i="24"/>
  <c r="E7" i="24"/>
  <c r="A3" i="24"/>
  <c r="S38" i="23"/>
  <c r="P38" i="23"/>
  <c r="T37" i="23"/>
  <c r="L37" i="23" s="1"/>
  <c r="R37" i="23"/>
  <c r="K37" i="23"/>
  <c r="H37" i="23"/>
  <c r="E37" i="23"/>
  <c r="T36" i="23"/>
  <c r="R36" i="23"/>
  <c r="K36" i="23"/>
  <c r="H36" i="23"/>
  <c r="E36" i="23"/>
  <c r="T35" i="23"/>
  <c r="R35" i="23"/>
  <c r="K35" i="23"/>
  <c r="H35" i="23"/>
  <c r="E35" i="23"/>
  <c r="T34" i="23"/>
  <c r="R34" i="23"/>
  <c r="K34" i="23"/>
  <c r="H34" i="23"/>
  <c r="E34" i="23"/>
  <c r="T33" i="23"/>
  <c r="L33" i="23" s="1"/>
  <c r="R33" i="23"/>
  <c r="K33" i="23"/>
  <c r="H33" i="23"/>
  <c r="E33" i="23"/>
  <c r="T32" i="23"/>
  <c r="R32" i="23"/>
  <c r="K32" i="23"/>
  <c r="H32" i="23"/>
  <c r="E32" i="23"/>
  <c r="T31" i="23"/>
  <c r="L31" i="23" s="1"/>
  <c r="R31" i="23"/>
  <c r="K31" i="23"/>
  <c r="H31" i="23"/>
  <c r="E31" i="23"/>
  <c r="T30" i="23"/>
  <c r="R30" i="23"/>
  <c r="K30" i="23"/>
  <c r="H30" i="23"/>
  <c r="E30" i="23"/>
  <c r="T29" i="23"/>
  <c r="R29" i="23"/>
  <c r="K29" i="23"/>
  <c r="H29" i="23"/>
  <c r="E29" i="23"/>
  <c r="T28" i="23"/>
  <c r="R28" i="23"/>
  <c r="K28" i="23"/>
  <c r="H28" i="23"/>
  <c r="E28" i="23"/>
  <c r="T27" i="23"/>
  <c r="R27" i="23"/>
  <c r="K27" i="23"/>
  <c r="H27" i="23"/>
  <c r="E27" i="23"/>
  <c r="T26" i="23"/>
  <c r="R26" i="23"/>
  <c r="K26" i="23"/>
  <c r="H26" i="23"/>
  <c r="E26" i="23"/>
  <c r="T25" i="23"/>
  <c r="L25" i="23" s="1"/>
  <c r="R25" i="23"/>
  <c r="K25" i="23"/>
  <c r="H25" i="23"/>
  <c r="E25" i="23"/>
  <c r="T24" i="23"/>
  <c r="R24" i="23"/>
  <c r="K24" i="23"/>
  <c r="H24" i="23"/>
  <c r="E24" i="23"/>
  <c r="T23" i="23"/>
  <c r="L23" i="23" s="1"/>
  <c r="R23" i="23"/>
  <c r="K23" i="23"/>
  <c r="H23" i="23"/>
  <c r="E23" i="23"/>
  <c r="T22" i="23"/>
  <c r="R22" i="23"/>
  <c r="K22" i="23"/>
  <c r="H22" i="23"/>
  <c r="E22" i="23"/>
  <c r="T21" i="23"/>
  <c r="R21" i="23"/>
  <c r="K21" i="23"/>
  <c r="H21" i="23"/>
  <c r="E21" i="23"/>
  <c r="T20" i="23"/>
  <c r="R20" i="23"/>
  <c r="K20" i="23"/>
  <c r="H20" i="23"/>
  <c r="E20" i="23"/>
  <c r="T19" i="23"/>
  <c r="R19" i="23"/>
  <c r="K19" i="23"/>
  <c r="H19" i="23"/>
  <c r="E19" i="23"/>
  <c r="T18" i="23"/>
  <c r="R18" i="23"/>
  <c r="K18" i="23"/>
  <c r="H18" i="23"/>
  <c r="E18" i="23"/>
  <c r="T17" i="23"/>
  <c r="L17" i="23" s="1"/>
  <c r="R17" i="23"/>
  <c r="K17" i="23"/>
  <c r="H17" i="23"/>
  <c r="E17" i="23"/>
  <c r="T16" i="23"/>
  <c r="R16" i="23"/>
  <c r="K16" i="23"/>
  <c r="H16" i="23"/>
  <c r="E16" i="23"/>
  <c r="T15" i="23"/>
  <c r="L15" i="23" s="1"/>
  <c r="R15" i="23"/>
  <c r="K15" i="23"/>
  <c r="H15" i="23"/>
  <c r="E15" i="23"/>
  <c r="T14" i="23"/>
  <c r="R14" i="23"/>
  <c r="K14" i="23"/>
  <c r="H14" i="23"/>
  <c r="E14" i="23"/>
  <c r="T13" i="23"/>
  <c r="R13" i="23"/>
  <c r="K13" i="23"/>
  <c r="H13" i="23"/>
  <c r="E13" i="23"/>
  <c r="T12" i="23"/>
  <c r="R12" i="23"/>
  <c r="K12" i="23"/>
  <c r="H12" i="23"/>
  <c r="E12" i="23"/>
  <c r="T11" i="23"/>
  <c r="R11" i="23"/>
  <c r="K11" i="23"/>
  <c r="H11" i="23"/>
  <c r="E11" i="23"/>
  <c r="T10" i="23"/>
  <c r="R10" i="23"/>
  <c r="K10" i="23"/>
  <c r="H10" i="23"/>
  <c r="E10" i="23"/>
  <c r="T9" i="23"/>
  <c r="R9" i="23"/>
  <c r="K9" i="23"/>
  <c r="H9" i="23"/>
  <c r="E9" i="23"/>
  <c r="T8" i="23"/>
  <c r="R8" i="23"/>
  <c r="K8" i="23"/>
  <c r="H8" i="23"/>
  <c r="E8" i="23"/>
  <c r="T7" i="23"/>
  <c r="R7" i="23"/>
  <c r="K7" i="23"/>
  <c r="H7" i="23"/>
  <c r="E7" i="23"/>
  <c r="A3" i="23"/>
  <c r="S38" i="22"/>
  <c r="P38" i="22"/>
  <c r="T37" i="22"/>
  <c r="L37" i="22" s="1"/>
  <c r="R37" i="22"/>
  <c r="K37" i="22"/>
  <c r="H37" i="22"/>
  <c r="E37" i="22"/>
  <c r="T36" i="22"/>
  <c r="R36" i="22"/>
  <c r="K36" i="22"/>
  <c r="H36" i="22"/>
  <c r="E36" i="22"/>
  <c r="T35" i="22"/>
  <c r="R35" i="22"/>
  <c r="K35" i="22"/>
  <c r="H35" i="22"/>
  <c r="E35" i="22"/>
  <c r="T34" i="22"/>
  <c r="R34" i="22"/>
  <c r="K34" i="22"/>
  <c r="H34" i="22"/>
  <c r="E34" i="22"/>
  <c r="T33" i="22"/>
  <c r="R33" i="22"/>
  <c r="K33" i="22"/>
  <c r="H33" i="22"/>
  <c r="E33" i="22"/>
  <c r="T32" i="22"/>
  <c r="R32" i="22"/>
  <c r="K32" i="22"/>
  <c r="H32" i="22"/>
  <c r="E32" i="22"/>
  <c r="T31" i="22"/>
  <c r="L31" i="22" s="1"/>
  <c r="R31" i="22"/>
  <c r="K31" i="22"/>
  <c r="H31" i="22"/>
  <c r="E31" i="22"/>
  <c r="T30" i="22"/>
  <c r="R30" i="22"/>
  <c r="K30" i="22"/>
  <c r="H30" i="22"/>
  <c r="E30" i="22"/>
  <c r="T29" i="22"/>
  <c r="L29" i="22" s="1"/>
  <c r="R29" i="22"/>
  <c r="K29" i="22"/>
  <c r="H29" i="22"/>
  <c r="E29" i="22"/>
  <c r="T28" i="22"/>
  <c r="R28" i="22"/>
  <c r="K28" i="22"/>
  <c r="H28" i="22"/>
  <c r="E28" i="22"/>
  <c r="T27" i="22"/>
  <c r="R27" i="22"/>
  <c r="K27" i="22"/>
  <c r="H27" i="22"/>
  <c r="E27" i="22"/>
  <c r="T26" i="22"/>
  <c r="R26" i="22"/>
  <c r="K26" i="22"/>
  <c r="H26" i="22"/>
  <c r="E26" i="22"/>
  <c r="T25" i="22"/>
  <c r="R25" i="22"/>
  <c r="K25" i="22"/>
  <c r="H25" i="22"/>
  <c r="E25" i="22"/>
  <c r="T24" i="22"/>
  <c r="R24" i="22"/>
  <c r="K24" i="22"/>
  <c r="H24" i="22"/>
  <c r="E24" i="22"/>
  <c r="T23" i="22"/>
  <c r="L23" i="22" s="1"/>
  <c r="R23" i="22"/>
  <c r="K23" i="22"/>
  <c r="H23" i="22"/>
  <c r="E23" i="22"/>
  <c r="T22" i="22"/>
  <c r="R22" i="22"/>
  <c r="K22" i="22"/>
  <c r="H22" i="22"/>
  <c r="E22" i="22"/>
  <c r="T21" i="22"/>
  <c r="L21" i="22" s="1"/>
  <c r="R21" i="22"/>
  <c r="K21" i="22"/>
  <c r="H21" i="22"/>
  <c r="E21" i="22"/>
  <c r="T20" i="22"/>
  <c r="R20" i="22"/>
  <c r="K20" i="22"/>
  <c r="H20" i="22"/>
  <c r="E20" i="22"/>
  <c r="T19" i="22"/>
  <c r="R19" i="22"/>
  <c r="K19" i="22"/>
  <c r="H19" i="22"/>
  <c r="E19" i="22"/>
  <c r="T18" i="22"/>
  <c r="R18" i="22"/>
  <c r="K18" i="22"/>
  <c r="H18" i="22"/>
  <c r="E18" i="22"/>
  <c r="T17" i="22"/>
  <c r="R17" i="22"/>
  <c r="K17" i="22"/>
  <c r="H17" i="22"/>
  <c r="E17" i="22"/>
  <c r="T16" i="22"/>
  <c r="R16" i="22"/>
  <c r="K16" i="22"/>
  <c r="H16" i="22"/>
  <c r="E16" i="22"/>
  <c r="T15" i="22"/>
  <c r="L15" i="22" s="1"/>
  <c r="R15" i="22"/>
  <c r="K15" i="22"/>
  <c r="H15" i="22"/>
  <c r="E15" i="22"/>
  <c r="T14" i="22"/>
  <c r="R14" i="22"/>
  <c r="K14" i="22"/>
  <c r="H14" i="22"/>
  <c r="E14" i="22"/>
  <c r="T13" i="22"/>
  <c r="L13" i="22" s="1"/>
  <c r="R13" i="22"/>
  <c r="K13" i="22"/>
  <c r="H13" i="22"/>
  <c r="E13" i="22"/>
  <c r="T12" i="22"/>
  <c r="R12" i="22"/>
  <c r="K12" i="22"/>
  <c r="H12" i="22"/>
  <c r="E12" i="22"/>
  <c r="T11" i="22"/>
  <c r="R11" i="22"/>
  <c r="K11" i="22"/>
  <c r="H11" i="22"/>
  <c r="E11" i="22"/>
  <c r="T10" i="22"/>
  <c r="R10" i="22"/>
  <c r="K10" i="22"/>
  <c r="H10" i="22"/>
  <c r="E10" i="22"/>
  <c r="T9" i="22"/>
  <c r="R9" i="22"/>
  <c r="K9" i="22"/>
  <c r="H9" i="22"/>
  <c r="E9" i="22"/>
  <c r="T8" i="22"/>
  <c r="R8" i="22"/>
  <c r="K8" i="22"/>
  <c r="H8" i="22"/>
  <c r="E8" i="22"/>
  <c r="T7" i="22"/>
  <c r="R7" i="22"/>
  <c r="K7" i="22"/>
  <c r="H7" i="22"/>
  <c r="E7" i="22"/>
  <c r="A3" i="22"/>
  <c r="S38" i="29"/>
  <c r="P38" i="29"/>
  <c r="T37" i="29"/>
  <c r="L37" i="29" s="1"/>
  <c r="R37" i="29"/>
  <c r="K37" i="29"/>
  <c r="H37" i="29"/>
  <c r="E37" i="29"/>
  <c r="T36" i="29"/>
  <c r="R36" i="29"/>
  <c r="K36" i="29"/>
  <c r="H36" i="29"/>
  <c r="E36" i="29"/>
  <c r="T35" i="29"/>
  <c r="R35" i="29"/>
  <c r="K35" i="29"/>
  <c r="H35" i="29"/>
  <c r="E35" i="29"/>
  <c r="T34" i="29"/>
  <c r="R34" i="29"/>
  <c r="K34" i="29"/>
  <c r="H34" i="29"/>
  <c r="E34" i="29"/>
  <c r="T33" i="29"/>
  <c r="R33" i="29"/>
  <c r="K33" i="29"/>
  <c r="H33" i="29"/>
  <c r="E33" i="29"/>
  <c r="T32" i="29"/>
  <c r="R32" i="29"/>
  <c r="K32" i="29"/>
  <c r="H32" i="29"/>
  <c r="E32" i="29"/>
  <c r="T31" i="29"/>
  <c r="R31" i="29"/>
  <c r="K31" i="29"/>
  <c r="H31" i="29"/>
  <c r="E31" i="29"/>
  <c r="T30" i="29"/>
  <c r="R30" i="29"/>
  <c r="K30" i="29"/>
  <c r="H30" i="29"/>
  <c r="E30" i="29"/>
  <c r="T29" i="29"/>
  <c r="R29" i="29"/>
  <c r="K29" i="29"/>
  <c r="H29" i="29"/>
  <c r="E29" i="29"/>
  <c r="T28" i="29"/>
  <c r="R28" i="29"/>
  <c r="K28" i="29"/>
  <c r="H28" i="29"/>
  <c r="E28" i="29"/>
  <c r="T27" i="29"/>
  <c r="R27" i="29"/>
  <c r="K27" i="29"/>
  <c r="H27" i="29"/>
  <c r="E27" i="29"/>
  <c r="T26" i="29"/>
  <c r="R26" i="29"/>
  <c r="K26" i="29"/>
  <c r="H26" i="29"/>
  <c r="E26" i="29"/>
  <c r="T25" i="29"/>
  <c r="R25" i="29"/>
  <c r="K25" i="29"/>
  <c r="H25" i="29"/>
  <c r="E25" i="29"/>
  <c r="T24" i="29"/>
  <c r="R24" i="29"/>
  <c r="K24" i="29"/>
  <c r="H24" i="29"/>
  <c r="E24" i="29"/>
  <c r="T23" i="29"/>
  <c r="R23" i="29"/>
  <c r="K23" i="29"/>
  <c r="H23" i="29"/>
  <c r="E23" i="29"/>
  <c r="T22" i="29"/>
  <c r="R22" i="29"/>
  <c r="K22" i="29"/>
  <c r="H22" i="29"/>
  <c r="E22" i="29"/>
  <c r="T21" i="29"/>
  <c r="R21" i="29"/>
  <c r="K21" i="29"/>
  <c r="H21" i="29"/>
  <c r="E21" i="29"/>
  <c r="T20" i="29"/>
  <c r="R20" i="29"/>
  <c r="K20" i="29"/>
  <c r="H20" i="29"/>
  <c r="E20" i="29"/>
  <c r="T19" i="29"/>
  <c r="R19" i="29"/>
  <c r="K19" i="29"/>
  <c r="H19" i="29"/>
  <c r="E19" i="29"/>
  <c r="T18" i="29"/>
  <c r="R18" i="29"/>
  <c r="K18" i="29"/>
  <c r="H18" i="29"/>
  <c r="E18" i="29"/>
  <c r="T17" i="29"/>
  <c r="R17" i="29"/>
  <c r="K17" i="29"/>
  <c r="H17" i="29"/>
  <c r="E17" i="29"/>
  <c r="T16" i="29"/>
  <c r="R16" i="29"/>
  <c r="K16" i="29"/>
  <c r="H16" i="29"/>
  <c r="E16" i="29"/>
  <c r="T15" i="29"/>
  <c r="R15" i="29"/>
  <c r="K15" i="29"/>
  <c r="H15" i="29"/>
  <c r="E15" i="29"/>
  <c r="T14" i="29"/>
  <c r="R14" i="29"/>
  <c r="K14" i="29"/>
  <c r="H14" i="29"/>
  <c r="E14" i="29"/>
  <c r="T13" i="29"/>
  <c r="R13" i="29"/>
  <c r="K13" i="29"/>
  <c r="H13" i="29"/>
  <c r="E13" i="29"/>
  <c r="T12" i="29"/>
  <c r="R12" i="29"/>
  <c r="K12" i="29"/>
  <c r="H12" i="29"/>
  <c r="E12" i="29"/>
  <c r="A12" i="29"/>
  <c r="M12" i="29" s="1"/>
  <c r="T11" i="29"/>
  <c r="R11" i="29"/>
  <c r="K11" i="29"/>
  <c r="H11" i="29"/>
  <c r="E11" i="29"/>
  <c r="T10" i="29"/>
  <c r="R10" i="29"/>
  <c r="K10" i="29"/>
  <c r="H10" i="29"/>
  <c r="E10" i="29"/>
  <c r="T9" i="29"/>
  <c r="R9" i="29"/>
  <c r="K9" i="29"/>
  <c r="H9" i="29"/>
  <c r="E9" i="29"/>
  <c r="T8" i="29"/>
  <c r="R8" i="29"/>
  <c r="K8" i="29"/>
  <c r="H8" i="29"/>
  <c r="E8" i="29"/>
  <c r="T7" i="29"/>
  <c r="R7" i="29"/>
  <c r="K7" i="29"/>
  <c r="H7" i="29"/>
  <c r="E7" i="29"/>
  <c r="A3" i="29"/>
  <c r="S38" i="28"/>
  <c r="P38" i="28"/>
  <c r="T37" i="28"/>
  <c r="R37" i="28"/>
  <c r="K37" i="28"/>
  <c r="H37" i="28"/>
  <c r="E37" i="28"/>
  <c r="T36" i="28"/>
  <c r="R36" i="28"/>
  <c r="K36" i="28"/>
  <c r="H36" i="28"/>
  <c r="E36" i="28"/>
  <c r="T35" i="28"/>
  <c r="R35" i="28"/>
  <c r="K35" i="28"/>
  <c r="H35" i="28"/>
  <c r="E35" i="28"/>
  <c r="T34" i="28"/>
  <c r="R34" i="28"/>
  <c r="K34" i="28"/>
  <c r="H34" i="28"/>
  <c r="E34" i="28"/>
  <c r="T33" i="28"/>
  <c r="R33" i="28"/>
  <c r="K33" i="28"/>
  <c r="H33" i="28"/>
  <c r="E33" i="28"/>
  <c r="T32" i="28"/>
  <c r="R32" i="28"/>
  <c r="K32" i="28"/>
  <c r="H32" i="28"/>
  <c r="E32" i="28"/>
  <c r="T31" i="28"/>
  <c r="R31" i="28"/>
  <c r="K31" i="28"/>
  <c r="H31" i="28"/>
  <c r="E31" i="28"/>
  <c r="T30" i="28"/>
  <c r="R30" i="28"/>
  <c r="K30" i="28"/>
  <c r="H30" i="28"/>
  <c r="E30" i="28"/>
  <c r="T29" i="28"/>
  <c r="R29" i="28"/>
  <c r="K29" i="28"/>
  <c r="H29" i="28"/>
  <c r="E29" i="28"/>
  <c r="T28" i="28"/>
  <c r="R28" i="28"/>
  <c r="K28" i="28"/>
  <c r="H28" i="28"/>
  <c r="E28" i="28"/>
  <c r="T27" i="28"/>
  <c r="R27" i="28"/>
  <c r="K27" i="28"/>
  <c r="H27" i="28"/>
  <c r="E27" i="28"/>
  <c r="T26" i="28"/>
  <c r="R26" i="28"/>
  <c r="K26" i="28"/>
  <c r="H26" i="28"/>
  <c r="E26" i="28"/>
  <c r="T25" i="28"/>
  <c r="R25" i="28"/>
  <c r="K25" i="28"/>
  <c r="H25" i="28"/>
  <c r="E25" i="28"/>
  <c r="T24" i="28"/>
  <c r="R24" i="28"/>
  <c r="K24" i="28"/>
  <c r="H24" i="28"/>
  <c r="E24" i="28"/>
  <c r="T23" i="28"/>
  <c r="R23" i="28"/>
  <c r="K23" i="28"/>
  <c r="H23" i="28"/>
  <c r="E23" i="28"/>
  <c r="T22" i="28"/>
  <c r="R22" i="28"/>
  <c r="K22" i="28"/>
  <c r="H22" i="28"/>
  <c r="E22" i="28"/>
  <c r="T21" i="28"/>
  <c r="R21" i="28"/>
  <c r="K21" i="28"/>
  <c r="H21" i="28"/>
  <c r="E21" i="28"/>
  <c r="T20" i="28"/>
  <c r="R20" i="28"/>
  <c r="K20" i="28"/>
  <c r="H20" i="28"/>
  <c r="E20" i="28"/>
  <c r="T19" i="28"/>
  <c r="R19" i="28"/>
  <c r="K19" i="28"/>
  <c r="H19" i="28"/>
  <c r="E19" i="28"/>
  <c r="T18" i="28"/>
  <c r="R18" i="28"/>
  <c r="K18" i="28"/>
  <c r="H18" i="28"/>
  <c r="E18" i="28"/>
  <c r="T17" i="28"/>
  <c r="R17" i="28"/>
  <c r="K17" i="28"/>
  <c r="H17" i="28"/>
  <c r="E17" i="28"/>
  <c r="T16" i="28"/>
  <c r="R16" i="28"/>
  <c r="K16" i="28"/>
  <c r="H16" i="28"/>
  <c r="E16" i="28"/>
  <c r="T15" i="28"/>
  <c r="R15" i="28"/>
  <c r="K15" i="28"/>
  <c r="H15" i="28"/>
  <c r="E15" i="28"/>
  <c r="T14" i="28"/>
  <c r="R14" i="28"/>
  <c r="K14" i="28"/>
  <c r="H14" i="28"/>
  <c r="E14" i="28"/>
  <c r="T13" i="28"/>
  <c r="R13" i="28"/>
  <c r="K13" i="28"/>
  <c r="H13" i="28"/>
  <c r="E13" i="28"/>
  <c r="T12" i="28"/>
  <c r="R12" i="28"/>
  <c r="K12" i="28"/>
  <c r="H12" i="28"/>
  <c r="E12" i="28"/>
  <c r="T11" i="28"/>
  <c r="R11" i="28"/>
  <c r="K11" i="28"/>
  <c r="H11" i="28"/>
  <c r="E11" i="28"/>
  <c r="T10" i="28"/>
  <c r="R10" i="28"/>
  <c r="K10" i="28"/>
  <c r="H10" i="28"/>
  <c r="E10" i="28"/>
  <c r="T9" i="28"/>
  <c r="R9" i="28"/>
  <c r="K9" i="28"/>
  <c r="H9" i="28"/>
  <c r="E9" i="28"/>
  <c r="T8" i="28"/>
  <c r="R8" i="28"/>
  <c r="K8" i="28"/>
  <c r="H8" i="28"/>
  <c r="E8" i="28"/>
  <c r="T7" i="28"/>
  <c r="R7" i="28"/>
  <c r="K7" i="28"/>
  <c r="H7" i="28"/>
  <c r="E7" i="28"/>
  <c r="A3" i="28"/>
  <c r="S38" i="27"/>
  <c r="P38" i="27"/>
  <c r="T37" i="27"/>
  <c r="L37" i="27" s="1"/>
  <c r="R37" i="27"/>
  <c r="K37" i="27"/>
  <c r="H37" i="27"/>
  <c r="E37" i="27"/>
  <c r="T36" i="27"/>
  <c r="R36" i="27"/>
  <c r="K36" i="27"/>
  <c r="H36" i="27"/>
  <c r="E36" i="27"/>
  <c r="T35" i="27"/>
  <c r="R35" i="27"/>
  <c r="K35" i="27"/>
  <c r="H35" i="27"/>
  <c r="E35" i="27"/>
  <c r="T34" i="27"/>
  <c r="R34" i="27"/>
  <c r="K34" i="27"/>
  <c r="H34" i="27"/>
  <c r="E34" i="27"/>
  <c r="T33" i="27"/>
  <c r="R33" i="27"/>
  <c r="K33" i="27"/>
  <c r="H33" i="27"/>
  <c r="E33" i="27"/>
  <c r="T32" i="27"/>
  <c r="R32" i="27"/>
  <c r="K32" i="27"/>
  <c r="H32" i="27"/>
  <c r="E32" i="27"/>
  <c r="T31" i="27"/>
  <c r="R31" i="27"/>
  <c r="K31" i="27"/>
  <c r="H31" i="27"/>
  <c r="E31" i="27"/>
  <c r="T30" i="27"/>
  <c r="R30" i="27"/>
  <c r="K30" i="27"/>
  <c r="H30" i="27"/>
  <c r="E30" i="27"/>
  <c r="T29" i="27"/>
  <c r="R29" i="27"/>
  <c r="K29" i="27"/>
  <c r="H29" i="27"/>
  <c r="E29" i="27"/>
  <c r="T28" i="27"/>
  <c r="R28" i="27"/>
  <c r="K28" i="27"/>
  <c r="H28" i="27"/>
  <c r="E28" i="27"/>
  <c r="T27" i="27"/>
  <c r="R27" i="27"/>
  <c r="K27" i="27"/>
  <c r="H27" i="27"/>
  <c r="E27" i="27"/>
  <c r="T26" i="27"/>
  <c r="R26" i="27"/>
  <c r="K26" i="27"/>
  <c r="H26" i="27"/>
  <c r="E26" i="27"/>
  <c r="T25" i="27"/>
  <c r="R25" i="27"/>
  <c r="K25" i="27"/>
  <c r="H25" i="27"/>
  <c r="E25" i="27"/>
  <c r="T24" i="27"/>
  <c r="R24" i="27"/>
  <c r="K24" i="27"/>
  <c r="H24" i="27"/>
  <c r="E24" i="27"/>
  <c r="T23" i="27"/>
  <c r="R23" i="27"/>
  <c r="K23" i="27"/>
  <c r="H23" i="27"/>
  <c r="E23" i="27"/>
  <c r="T22" i="27"/>
  <c r="R22" i="27"/>
  <c r="K22" i="27"/>
  <c r="H22" i="27"/>
  <c r="E22" i="27"/>
  <c r="T21" i="27"/>
  <c r="R21" i="27"/>
  <c r="K21" i="27"/>
  <c r="H21" i="27"/>
  <c r="E21" i="27"/>
  <c r="T20" i="27"/>
  <c r="R20" i="27"/>
  <c r="K20" i="27"/>
  <c r="H20" i="27"/>
  <c r="E20" i="27"/>
  <c r="T19" i="27"/>
  <c r="R19" i="27"/>
  <c r="K19" i="27"/>
  <c r="H19" i="27"/>
  <c r="E19" i="27"/>
  <c r="T18" i="27"/>
  <c r="R18" i="27"/>
  <c r="K18" i="27"/>
  <c r="H18" i="27"/>
  <c r="E18" i="27"/>
  <c r="T17" i="27"/>
  <c r="R17" i="27"/>
  <c r="K17" i="27"/>
  <c r="H17" i="27"/>
  <c r="E17" i="27"/>
  <c r="T16" i="27"/>
  <c r="R16" i="27"/>
  <c r="K16" i="27"/>
  <c r="H16" i="27"/>
  <c r="E16" i="27"/>
  <c r="T15" i="27"/>
  <c r="R15" i="27"/>
  <c r="K15" i="27"/>
  <c r="H15" i="27"/>
  <c r="E15" i="27"/>
  <c r="T14" i="27"/>
  <c r="R14" i="27"/>
  <c r="K14" i="27"/>
  <c r="H14" i="27"/>
  <c r="E14" i="27"/>
  <c r="T13" i="27"/>
  <c r="R13" i="27"/>
  <c r="K13" i="27"/>
  <c r="H13" i="27"/>
  <c r="E13" i="27"/>
  <c r="T12" i="27"/>
  <c r="R12" i="27"/>
  <c r="K12" i="27"/>
  <c r="H12" i="27"/>
  <c r="E12" i="27"/>
  <c r="T11" i="27"/>
  <c r="R11" i="27"/>
  <c r="K11" i="27"/>
  <c r="H11" i="27"/>
  <c r="E11" i="27"/>
  <c r="T10" i="27"/>
  <c r="R10" i="27"/>
  <c r="K10" i="27"/>
  <c r="H10" i="27"/>
  <c r="E10" i="27"/>
  <c r="T9" i="27"/>
  <c r="R9" i="27"/>
  <c r="K9" i="27"/>
  <c r="H9" i="27"/>
  <c r="E9" i="27"/>
  <c r="T8" i="27"/>
  <c r="R8" i="27"/>
  <c r="K8" i="27"/>
  <c r="H8" i="27"/>
  <c r="E8" i="27"/>
  <c r="T7" i="27"/>
  <c r="R7" i="27"/>
  <c r="K7" i="27"/>
  <c r="H7" i="27"/>
  <c r="E7" i="27"/>
  <c r="A3" i="27"/>
  <c r="R1" i="27"/>
  <c r="R1" i="28" s="1"/>
  <c r="R1" i="29" s="1"/>
  <c r="R1" i="22" s="1"/>
  <c r="R1" i="23" s="1"/>
  <c r="R1" i="24" s="1"/>
  <c r="R1" i="25" s="1"/>
  <c r="R1" i="20" s="1"/>
  <c r="R1" i="21" s="1"/>
  <c r="R1" i="19" s="1"/>
  <c r="R1" i="1" s="1"/>
  <c r="N1" i="27"/>
  <c r="N1" i="28" s="1"/>
  <c r="N1" i="29" s="1"/>
  <c r="N1" i="22" s="1"/>
  <c r="N1" i="23" s="1"/>
  <c r="N1" i="24" s="1"/>
  <c r="N1" i="25" s="1"/>
  <c r="N1" i="20" s="1"/>
  <c r="N1" i="21" s="1"/>
  <c r="N1" i="19" s="1"/>
  <c r="N1" i="1" s="1"/>
  <c r="H1" i="28"/>
  <c r="H1" i="29" s="1"/>
  <c r="H1" i="22" s="1"/>
  <c r="H1" i="23" s="1"/>
  <c r="H1" i="24" s="1"/>
  <c r="S38" i="26"/>
  <c r="S40" i="26" s="1"/>
  <c r="S39" i="27" s="1"/>
  <c r="P38" i="26"/>
  <c r="T37" i="26"/>
  <c r="R37" i="26"/>
  <c r="K37" i="26"/>
  <c r="H37" i="26"/>
  <c r="E37" i="26"/>
  <c r="T36" i="26"/>
  <c r="R36" i="26"/>
  <c r="K36" i="26"/>
  <c r="H36" i="26"/>
  <c r="T35" i="26"/>
  <c r="R35" i="26"/>
  <c r="K35" i="26"/>
  <c r="H35" i="26"/>
  <c r="E35" i="26"/>
  <c r="T34" i="26"/>
  <c r="R34" i="26"/>
  <c r="K34" i="26"/>
  <c r="H34" i="26"/>
  <c r="E34" i="26"/>
  <c r="T33" i="26"/>
  <c r="A33" i="26" s="1"/>
  <c r="M33" i="26" s="1"/>
  <c r="R33" i="26"/>
  <c r="K33" i="26"/>
  <c r="H33" i="26"/>
  <c r="E33" i="26"/>
  <c r="T32" i="26"/>
  <c r="R32" i="26"/>
  <c r="K32" i="26"/>
  <c r="H32" i="26"/>
  <c r="E32" i="26"/>
  <c r="T31" i="26"/>
  <c r="R31" i="26"/>
  <c r="K31" i="26"/>
  <c r="H31" i="26"/>
  <c r="E31" i="26"/>
  <c r="T30" i="26"/>
  <c r="R30" i="26"/>
  <c r="K30" i="26"/>
  <c r="H30" i="26"/>
  <c r="E30" i="26"/>
  <c r="T29" i="26"/>
  <c r="R29" i="26"/>
  <c r="K29" i="26"/>
  <c r="H29" i="26"/>
  <c r="T28" i="26"/>
  <c r="R28" i="26"/>
  <c r="K28" i="26"/>
  <c r="H28" i="26"/>
  <c r="E28" i="26"/>
  <c r="T27" i="26"/>
  <c r="R27" i="26"/>
  <c r="K27" i="26"/>
  <c r="H27" i="26"/>
  <c r="E27" i="26"/>
  <c r="T26" i="26"/>
  <c r="R26" i="26"/>
  <c r="K26" i="26"/>
  <c r="H26" i="26"/>
  <c r="E26" i="26"/>
  <c r="T25" i="26"/>
  <c r="R25" i="26"/>
  <c r="K25" i="26"/>
  <c r="H25" i="26"/>
  <c r="E25" i="26"/>
  <c r="T24" i="26"/>
  <c r="R24" i="26"/>
  <c r="K24" i="26"/>
  <c r="H24" i="26"/>
  <c r="E24" i="26"/>
  <c r="T23" i="26"/>
  <c r="R23" i="26"/>
  <c r="K23" i="26"/>
  <c r="H23" i="26"/>
  <c r="E23" i="26"/>
  <c r="T22" i="26"/>
  <c r="R22" i="26"/>
  <c r="K22" i="26"/>
  <c r="H22" i="26"/>
  <c r="E22" i="26"/>
  <c r="T21" i="26"/>
  <c r="R21" i="26"/>
  <c r="K21" i="26"/>
  <c r="H21" i="26"/>
  <c r="E21" i="26"/>
  <c r="T20" i="26"/>
  <c r="R20" i="26"/>
  <c r="K20" i="26"/>
  <c r="H20" i="26"/>
  <c r="E20" i="26"/>
  <c r="T19" i="26"/>
  <c r="R19" i="26"/>
  <c r="K19" i="26"/>
  <c r="H19" i="26"/>
  <c r="E19" i="26"/>
  <c r="T18" i="26"/>
  <c r="R18" i="26"/>
  <c r="K18" i="26"/>
  <c r="H18" i="26"/>
  <c r="T17" i="26"/>
  <c r="R17" i="26"/>
  <c r="K17" i="26"/>
  <c r="H17" i="26"/>
  <c r="E17" i="26"/>
  <c r="T16" i="26"/>
  <c r="R16" i="26"/>
  <c r="K16" i="26"/>
  <c r="H16" i="26"/>
  <c r="E16" i="26"/>
  <c r="T15" i="26"/>
  <c r="R15" i="26"/>
  <c r="K15" i="26"/>
  <c r="H15" i="26"/>
  <c r="E15" i="26"/>
  <c r="T14" i="26"/>
  <c r="R14" i="26"/>
  <c r="K14" i="26"/>
  <c r="H14" i="26"/>
  <c r="E14" i="26"/>
  <c r="T13" i="26"/>
  <c r="R13" i="26"/>
  <c r="K13" i="26"/>
  <c r="H13" i="26"/>
  <c r="E13" i="26"/>
  <c r="T12" i="26"/>
  <c r="R12" i="26"/>
  <c r="K12" i="26"/>
  <c r="H12" i="26"/>
  <c r="E12" i="26"/>
  <c r="T11" i="26"/>
  <c r="R11" i="26"/>
  <c r="K11" i="26"/>
  <c r="H11" i="26"/>
  <c r="E11" i="26"/>
  <c r="T10" i="26"/>
  <c r="R10" i="26"/>
  <c r="K10" i="26"/>
  <c r="H10" i="26"/>
  <c r="E10" i="26"/>
  <c r="T9" i="26"/>
  <c r="R9" i="26"/>
  <c r="K9" i="26"/>
  <c r="H9" i="26"/>
  <c r="E9" i="26"/>
  <c r="T8" i="26"/>
  <c r="R8" i="26"/>
  <c r="K8" i="26"/>
  <c r="H8" i="26"/>
  <c r="E8" i="26"/>
  <c r="T7" i="26"/>
  <c r="K7" i="26"/>
  <c r="H7" i="26"/>
  <c r="E7" i="26"/>
  <c r="A3" i="26"/>
  <c r="L18" i="22" l="1"/>
  <c r="L26" i="22"/>
  <c r="L34" i="22"/>
  <c r="L20" i="23"/>
  <c r="L28" i="23"/>
  <c r="L36" i="23"/>
  <c r="L14" i="24"/>
  <c r="L22" i="24"/>
  <c r="L30" i="24"/>
  <c r="L24" i="25"/>
  <c r="L32" i="25"/>
  <c r="L18" i="20"/>
  <c r="L26" i="20"/>
  <c r="L34" i="20"/>
  <c r="L36" i="21"/>
  <c r="L14" i="19"/>
  <c r="L22" i="19"/>
  <c r="L30" i="19"/>
  <c r="L13" i="1"/>
  <c r="L21" i="1"/>
  <c r="L29" i="1"/>
  <c r="L37" i="1"/>
  <c r="L20" i="22"/>
  <c r="L28" i="22"/>
  <c r="L36" i="22"/>
  <c r="L14" i="23"/>
  <c r="L22" i="23"/>
  <c r="L30" i="23"/>
  <c r="L8" i="24"/>
  <c r="L16" i="24"/>
  <c r="L24" i="24"/>
  <c r="L32" i="24"/>
  <c r="L18" i="25"/>
  <c r="L26" i="25"/>
  <c r="L34" i="25"/>
  <c r="L20" i="20"/>
  <c r="L28" i="20"/>
  <c r="L36" i="20"/>
  <c r="L16" i="19"/>
  <c r="L24" i="19"/>
  <c r="L32" i="19"/>
  <c r="L15" i="1"/>
  <c r="L23" i="1"/>
  <c r="L31" i="1"/>
  <c r="L17" i="22"/>
  <c r="L25" i="22"/>
  <c r="L33" i="22"/>
  <c r="L19" i="23"/>
  <c r="L35" i="23"/>
  <c r="L13" i="24"/>
  <c r="L21" i="24"/>
  <c r="L29" i="24"/>
  <c r="L37" i="24"/>
  <c r="L15" i="25"/>
  <c r="L23" i="25"/>
  <c r="L31" i="25"/>
  <c r="L17" i="20"/>
  <c r="L25" i="20"/>
  <c r="L33" i="20"/>
  <c r="L13" i="19"/>
  <c r="L21" i="19"/>
  <c r="L29" i="19"/>
  <c r="L20" i="1"/>
  <c r="L28" i="1"/>
  <c r="L36" i="1"/>
  <c r="L27" i="23"/>
  <c r="L12" i="29"/>
  <c r="L14" i="22"/>
  <c r="L22" i="22"/>
  <c r="L30" i="22"/>
  <c r="L16" i="23"/>
  <c r="L24" i="23"/>
  <c r="L32" i="23"/>
  <c r="L10" i="24"/>
  <c r="L18" i="24"/>
  <c r="L26" i="24"/>
  <c r="L34" i="24"/>
  <c r="L20" i="25"/>
  <c r="L28" i="25"/>
  <c r="L36" i="25"/>
  <c r="L14" i="20"/>
  <c r="L22" i="20"/>
  <c r="L30" i="20"/>
  <c r="L18" i="19"/>
  <c r="L26" i="19"/>
  <c r="L34" i="19"/>
  <c r="L17" i="1"/>
  <c r="L25" i="1"/>
  <c r="L33" i="1"/>
  <c r="L19" i="22"/>
  <c r="L27" i="22"/>
  <c r="L35" i="22"/>
  <c r="L13" i="23"/>
  <c r="L21" i="23"/>
  <c r="L29" i="23"/>
  <c r="L7" i="24"/>
  <c r="L15" i="24"/>
  <c r="L23" i="24"/>
  <c r="L31" i="24"/>
  <c r="L17" i="25"/>
  <c r="L25" i="25"/>
  <c r="L33" i="25"/>
  <c r="L19" i="20"/>
  <c r="L27" i="20"/>
  <c r="L35" i="20"/>
  <c r="L15" i="19"/>
  <c r="L23" i="19"/>
  <c r="L31" i="19"/>
  <c r="L14" i="1"/>
  <c r="L22" i="1"/>
  <c r="L30" i="1"/>
  <c r="H1" i="20"/>
  <c r="H1" i="21" s="1"/>
  <c r="H1" i="19" s="1"/>
  <c r="H1" i="1" s="1"/>
  <c r="H1" i="25"/>
  <c r="L16" i="22"/>
  <c r="L24" i="22"/>
  <c r="L32" i="22"/>
  <c r="L18" i="23"/>
  <c r="L26" i="23"/>
  <c r="L34" i="23"/>
  <c r="L12" i="24"/>
  <c r="L20" i="24"/>
  <c r="L28" i="24"/>
  <c r="L36" i="24"/>
  <c r="L14" i="25"/>
  <c r="L22" i="25"/>
  <c r="L30" i="25"/>
  <c r="L16" i="20"/>
  <c r="L24" i="20"/>
  <c r="L32" i="20"/>
  <c r="L20" i="19"/>
  <c r="L28" i="19"/>
  <c r="L36" i="19"/>
  <c r="L19" i="1"/>
  <c r="L27" i="1"/>
  <c r="L35" i="1"/>
  <c r="L25" i="24"/>
  <c r="L33" i="24"/>
  <c r="L19" i="25"/>
  <c r="L27" i="25"/>
  <c r="L35" i="25"/>
  <c r="L13" i="20"/>
  <c r="L21" i="20"/>
  <c r="L29" i="20"/>
  <c r="L17" i="19"/>
  <c r="L25" i="19"/>
  <c r="L33" i="19"/>
  <c r="L16" i="1"/>
  <c r="L24" i="1"/>
  <c r="L32" i="1"/>
  <c r="L16" i="25"/>
  <c r="A34" i="26"/>
  <c r="M34" i="26" s="1"/>
  <c r="N34" i="26" s="1"/>
  <c r="L34" i="26"/>
  <c r="A20" i="28"/>
  <c r="M20" i="28" s="1"/>
  <c r="L20" i="28"/>
  <c r="A17" i="29"/>
  <c r="M17" i="29" s="1"/>
  <c r="O17" i="29" s="1"/>
  <c r="L17" i="29"/>
  <c r="A13" i="21"/>
  <c r="L13" i="21"/>
  <c r="A37" i="21"/>
  <c r="L37" i="21"/>
  <c r="A23" i="26"/>
  <c r="M23" i="26" s="1"/>
  <c r="L23" i="26"/>
  <c r="A20" i="27"/>
  <c r="M20" i="27" s="1"/>
  <c r="N20" i="27" s="1"/>
  <c r="L20" i="27"/>
  <c r="A28" i="27"/>
  <c r="M28" i="27" s="1"/>
  <c r="L28" i="27"/>
  <c r="A22" i="28"/>
  <c r="M22" i="28" s="1"/>
  <c r="O22" i="28" s="1"/>
  <c r="L22" i="28"/>
  <c r="A7" i="26"/>
  <c r="M7" i="26" s="1"/>
  <c r="L7" i="26"/>
  <c r="A15" i="26"/>
  <c r="M15" i="26" s="1"/>
  <c r="L15" i="26"/>
  <c r="A20" i="26"/>
  <c r="M20" i="26" s="1"/>
  <c r="L20" i="26"/>
  <c r="A28" i="26"/>
  <c r="M28" i="26" s="1"/>
  <c r="O28" i="26" s="1"/>
  <c r="L28" i="26"/>
  <c r="A9" i="27"/>
  <c r="M9" i="27" s="1"/>
  <c r="L9" i="27"/>
  <c r="A17" i="27"/>
  <c r="M17" i="27" s="1"/>
  <c r="L17" i="27"/>
  <c r="A25" i="27"/>
  <c r="M25" i="27" s="1"/>
  <c r="L25" i="27"/>
  <c r="A33" i="27"/>
  <c r="M33" i="27" s="1"/>
  <c r="O33" i="27" s="1"/>
  <c r="L33" i="27"/>
  <c r="A11" i="28"/>
  <c r="M11" i="28" s="1"/>
  <c r="L11" i="28"/>
  <c r="A19" i="28"/>
  <c r="M19" i="28" s="1"/>
  <c r="L19" i="28"/>
  <c r="A27" i="28"/>
  <c r="M27" i="28" s="1"/>
  <c r="L27" i="28"/>
  <c r="A35" i="28"/>
  <c r="M35" i="28" s="1"/>
  <c r="N35" i="28" s="1"/>
  <c r="L35" i="28"/>
  <c r="A16" i="29"/>
  <c r="M16" i="29" s="1"/>
  <c r="N16" i="29" s="1"/>
  <c r="L16" i="29"/>
  <c r="A24" i="29"/>
  <c r="M24" i="29" s="1"/>
  <c r="O24" i="29" s="1"/>
  <c r="L24" i="29"/>
  <c r="A32" i="29"/>
  <c r="M32" i="29" s="1"/>
  <c r="L32" i="29"/>
  <c r="A10" i="22"/>
  <c r="M10" i="22" s="1"/>
  <c r="L10" i="22"/>
  <c r="A12" i="23"/>
  <c r="L12" i="23"/>
  <c r="A8" i="25"/>
  <c r="L8" i="25"/>
  <c r="A10" i="20"/>
  <c r="L10" i="20"/>
  <c r="A12" i="21"/>
  <c r="L12" i="21"/>
  <c r="A20" i="21"/>
  <c r="L20" i="21"/>
  <c r="A28" i="21"/>
  <c r="L28" i="21"/>
  <c r="A8" i="1"/>
  <c r="L8" i="1"/>
  <c r="A21" i="26"/>
  <c r="M21" i="26" s="1"/>
  <c r="O21" i="26" s="1"/>
  <c r="L21" i="26"/>
  <c r="A26" i="27"/>
  <c r="M26" i="27" s="1"/>
  <c r="N26" i="27" s="1"/>
  <c r="L26" i="27"/>
  <c r="A28" i="28"/>
  <c r="M28" i="28" s="1"/>
  <c r="N28" i="28" s="1"/>
  <c r="L28" i="28"/>
  <c r="A11" i="22"/>
  <c r="M11" i="22" s="1"/>
  <c r="L11" i="22"/>
  <c r="A12" i="26"/>
  <c r="M12" i="26" s="1"/>
  <c r="O12" i="26" s="1"/>
  <c r="L12" i="26"/>
  <c r="A25" i="26"/>
  <c r="M25" i="26" s="1"/>
  <c r="O25" i="26" s="1"/>
  <c r="L25" i="26"/>
  <c r="A30" i="26"/>
  <c r="M30" i="26" s="1"/>
  <c r="O30" i="26" s="1"/>
  <c r="L30" i="26"/>
  <c r="A14" i="27"/>
  <c r="M14" i="27" s="1"/>
  <c r="L14" i="27"/>
  <c r="A22" i="27"/>
  <c r="M22" i="27" s="1"/>
  <c r="N22" i="27" s="1"/>
  <c r="L22" i="27"/>
  <c r="A30" i="27"/>
  <c r="M30" i="27" s="1"/>
  <c r="N30" i="27" s="1"/>
  <c r="L30" i="27"/>
  <c r="A8" i="28"/>
  <c r="M8" i="28" s="1"/>
  <c r="N8" i="28" s="1"/>
  <c r="L8" i="28"/>
  <c r="A16" i="28"/>
  <c r="M16" i="28" s="1"/>
  <c r="L16" i="28"/>
  <c r="A24" i="28"/>
  <c r="M24" i="28" s="1"/>
  <c r="N24" i="28" s="1"/>
  <c r="L24" i="28"/>
  <c r="A32" i="28"/>
  <c r="M32" i="28" s="1"/>
  <c r="O32" i="28" s="1"/>
  <c r="L32" i="28"/>
  <c r="A10" i="29"/>
  <c r="M10" i="29" s="1"/>
  <c r="O10" i="29" s="1"/>
  <c r="L10" i="29"/>
  <c r="A13" i="29"/>
  <c r="M13" i="29" s="1"/>
  <c r="O13" i="29" s="1"/>
  <c r="L13" i="29"/>
  <c r="A21" i="29"/>
  <c r="M21" i="29" s="1"/>
  <c r="O21" i="29" s="1"/>
  <c r="L21" i="29"/>
  <c r="A29" i="29"/>
  <c r="M29" i="29" s="1"/>
  <c r="O29" i="29" s="1"/>
  <c r="L29" i="29"/>
  <c r="A7" i="22"/>
  <c r="L7" i="22"/>
  <c r="A9" i="23"/>
  <c r="L9" i="23"/>
  <c r="A7" i="20"/>
  <c r="L7" i="20"/>
  <c r="A9" i="21"/>
  <c r="L9" i="21"/>
  <c r="A17" i="21"/>
  <c r="L17" i="21"/>
  <c r="A25" i="21"/>
  <c r="L25" i="21"/>
  <c r="A33" i="21"/>
  <c r="L33" i="21"/>
  <c r="A11" i="19"/>
  <c r="L11" i="19"/>
  <c r="A10" i="1"/>
  <c r="L10" i="1"/>
  <c r="A8" i="26"/>
  <c r="M8" i="26" s="1"/>
  <c r="L8" i="26"/>
  <c r="A18" i="27"/>
  <c r="M18" i="27" s="1"/>
  <c r="N18" i="27" s="1"/>
  <c r="L18" i="27"/>
  <c r="A9" i="26"/>
  <c r="M9" i="26" s="1"/>
  <c r="L9" i="26"/>
  <c r="A22" i="26"/>
  <c r="M22" i="26" s="1"/>
  <c r="N22" i="26" s="1"/>
  <c r="L22" i="26"/>
  <c r="A11" i="27"/>
  <c r="M11" i="27" s="1"/>
  <c r="L11" i="27"/>
  <c r="A27" i="27"/>
  <c r="M27" i="27" s="1"/>
  <c r="N27" i="27" s="1"/>
  <c r="L27" i="27"/>
  <c r="A13" i="28"/>
  <c r="M13" i="28" s="1"/>
  <c r="N13" i="28" s="1"/>
  <c r="L13" i="28"/>
  <c r="A37" i="28"/>
  <c r="M37" i="28" s="1"/>
  <c r="N37" i="28" s="1"/>
  <c r="L37" i="28"/>
  <c r="A18" i="29"/>
  <c r="M18" i="29" s="1"/>
  <c r="L18" i="29"/>
  <c r="A26" i="29"/>
  <c r="M26" i="29" s="1"/>
  <c r="O26" i="29" s="1"/>
  <c r="L26" i="29"/>
  <c r="A12" i="22"/>
  <c r="M12" i="22" s="1"/>
  <c r="L12" i="22"/>
  <c r="A12" i="20"/>
  <c r="L12" i="20"/>
  <c r="A14" i="21"/>
  <c r="L14" i="21"/>
  <c r="A30" i="21"/>
  <c r="L30" i="21"/>
  <c r="A8" i="19"/>
  <c r="L8" i="19"/>
  <c r="A19" i="26"/>
  <c r="M19" i="26" s="1"/>
  <c r="O19" i="26" s="1"/>
  <c r="L19" i="26"/>
  <c r="A32" i="26"/>
  <c r="M32" i="26" s="1"/>
  <c r="L32" i="26"/>
  <c r="A8" i="27"/>
  <c r="M8" i="27" s="1"/>
  <c r="N8" i="27" s="1"/>
  <c r="L8" i="27"/>
  <c r="A32" i="27"/>
  <c r="M32" i="27" s="1"/>
  <c r="N32" i="27" s="1"/>
  <c r="L32" i="27"/>
  <c r="A18" i="28"/>
  <c r="M18" i="28" s="1"/>
  <c r="O18" i="28" s="1"/>
  <c r="L18" i="28"/>
  <c r="A34" i="28"/>
  <c r="M34" i="28" s="1"/>
  <c r="L34" i="28"/>
  <c r="A23" i="29"/>
  <c r="M23" i="29" s="1"/>
  <c r="N23" i="29" s="1"/>
  <c r="L23" i="29"/>
  <c r="A9" i="22"/>
  <c r="M9" i="22" s="1"/>
  <c r="L9" i="22"/>
  <c r="A11" i="23"/>
  <c r="L11" i="23"/>
  <c r="A11" i="21"/>
  <c r="L11" i="21"/>
  <c r="A19" i="21"/>
  <c r="L19" i="21"/>
  <c r="A27" i="21"/>
  <c r="L27" i="21"/>
  <c r="A35" i="21"/>
  <c r="L35" i="21"/>
  <c r="A7" i="1"/>
  <c r="L7" i="1"/>
  <c r="A12" i="1"/>
  <c r="L12" i="1"/>
  <c r="A10" i="27"/>
  <c r="M10" i="27" s="1"/>
  <c r="N10" i="27" s="1"/>
  <c r="L10" i="27"/>
  <c r="A34" i="27"/>
  <c r="M34" i="27" s="1"/>
  <c r="N34" i="27" s="1"/>
  <c r="L34" i="27"/>
  <c r="A17" i="26"/>
  <c r="M17" i="26" s="1"/>
  <c r="L17" i="26"/>
  <c r="A35" i="26"/>
  <c r="M35" i="26" s="1"/>
  <c r="N35" i="26" s="1"/>
  <c r="L35" i="26"/>
  <c r="A19" i="27"/>
  <c r="M19" i="27" s="1"/>
  <c r="N19" i="27" s="1"/>
  <c r="L19" i="27"/>
  <c r="A35" i="27"/>
  <c r="M35" i="27" s="1"/>
  <c r="N35" i="27" s="1"/>
  <c r="L35" i="27"/>
  <c r="A21" i="28"/>
  <c r="M21" i="28" s="1"/>
  <c r="L21" i="28"/>
  <c r="A29" i="28"/>
  <c r="M29" i="28" s="1"/>
  <c r="N29" i="28" s="1"/>
  <c r="L29" i="28"/>
  <c r="A7" i="29"/>
  <c r="M7" i="29" s="1"/>
  <c r="N7" i="29" s="1"/>
  <c r="L7" i="29"/>
  <c r="A34" i="29"/>
  <c r="M34" i="29" s="1"/>
  <c r="N34" i="29" s="1"/>
  <c r="L34" i="29"/>
  <c r="A10" i="25"/>
  <c r="L10" i="25"/>
  <c r="A22" i="21"/>
  <c r="L22" i="21"/>
  <c r="A14" i="26"/>
  <c r="M14" i="26" s="1"/>
  <c r="N14" i="26" s="1"/>
  <c r="L14" i="26"/>
  <c r="A27" i="26"/>
  <c r="M27" i="26" s="1"/>
  <c r="O27" i="26" s="1"/>
  <c r="L27" i="26"/>
  <c r="A37" i="26"/>
  <c r="M37" i="26" s="1"/>
  <c r="L37" i="26"/>
  <c r="A16" i="27"/>
  <c r="M16" i="27" s="1"/>
  <c r="N16" i="27" s="1"/>
  <c r="L16" i="27"/>
  <c r="A24" i="27"/>
  <c r="M24" i="27" s="1"/>
  <c r="N24" i="27" s="1"/>
  <c r="L24" i="27"/>
  <c r="A10" i="28"/>
  <c r="M10" i="28" s="1"/>
  <c r="O10" i="28" s="1"/>
  <c r="L10" i="28"/>
  <c r="A26" i="28"/>
  <c r="M26" i="28" s="1"/>
  <c r="L26" i="28"/>
  <c r="A15" i="29"/>
  <c r="M15" i="29" s="1"/>
  <c r="O15" i="29" s="1"/>
  <c r="L15" i="29"/>
  <c r="A31" i="29"/>
  <c r="M31" i="29" s="1"/>
  <c r="O31" i="29" s="1"/>
  <c r="L31" i="29"/>
  <c r="A7" i="25"/>
  <c r="L7" i="25"/>
  <c r="A9" i="20"/>
  <c r="L9" i="20"/>
  <c r="A11" i="26"/>
  <c r="M11" i="26" s="1"/>
  <c r="O11" i="26" s="1"/>
  <c r="L11" i="26"/>
  <c r="A24" i="26"/>
  <c r="M24" i="26" s="1"/>
  <c r="N24" i="26" s="1"/>
  <c r="L24" i="26"/>
  <c r="A29" i="26"/>
  <c r="M29" i="26" s="1"/>
  <c r="N29" i="26" s="1"/>
  <c r="L29" i="26"/>
  <c r="L33" i="26"/>
  <c r="N33" i="26" s="1"/>
  <c r="A13" i="27"/>
  <c r="M13" i="27" s="1"/>
  <c r="L13" i="27"/>
  <c r="A21" i="27"/>
  <c r="M21" i="27" s="1"/>
  <c r="L21" i="27"/>
  <c r="A29" i="27"/>
  <c r="M29" i="27" s="1"/>
  <c r="L29" i="27"/>
  <c r="A7" i="28"/>
  <c r="M7" i="28" s="1"/>
  <c r="L7" i="28"/>
  <c r="A15" i="28"/>
  <c r="M15" i="28" s="1"/>
  <c r="L15" i="28"/>
  <c r="A23" i="28"/>
  <c r="M23" i="28" s="1"/>
  <c r="O23" i="28" s="1"/>
  <c r="L23" i="28"/>
  <c r="A31" i="28"/>
  <c r="M31" i="28" s="1"/>
  <c r="L31" i="28"/>
  <c r="A9" i="29"/>
  <c r="M9" i="29" s="1"/>
  <c r="L9" i="29"/>
  <c r="A20" i="29"/>
  <c r="M20" i="29" s="1"/>
  <c r="L20" i="29"/>
  <c r="A28" i="29"/>
  <c r="M28" i="29" s="1"/>
  <c r="L28" i="29"/>
  <c r="A36" i="29"/>
  <c r="M36" i="29" s="1"/>
  <c r="L36" i="29"/>
  <c r="A8" i="23"/>
  <c r="L8" i="23"/>
  <c r="A12" i="25"/>
  <c r="L12" i="25"/>
  <c r="A8" i="21"/>
  <c r="L8" i="21"/>
  <c r="A16" i="21"/>
  <c r="L16" i="21"/>
  <c r="A24" i="21"/>
  <c r="L24" i="21"/>
  <c r="A32" i="21"/>
  <c r="L32" i="21"/>
  <c r="A10" i="19"/>
  <c r="L10" i="19"/>
  <c r="A9" i="1"/>
  <c r="L9" i="1"/>
  <c r="A16" i="26"/>
  <c r="M16" i="26" s="1"/>
  <c r="L16" i="26"/>
  <c r="A12" i="28"/>
  <c r="M12" i="28" s="1"/>
  <c r="L12" i="28"/>
  <c r="A36" i="28"/>
  <c r="M36" i="28" s="1"/>
  <c r="L36" i="28"/>
  <c r="A25" i="29"/>
  <c r="M25" i="29" s="1"/>
  <c r="L25" i="29"/>
  <c r="A11" i="20"/>
  <c r="L11" i="20"/>
  <c r="A21" i="21"/>
  <c r="L21" i="21"/>
  <c r="A7" i="19"/>
  <c r="L7" i="19"/>
  <c r="A13" i="26"/>
  <c r="M13" i="26" s="1"/>
  <c r="L13" i="26"/>
  <c r="A18" i="26"/>
  <c r="M18" i="26" s="1"/>
  <c r="L18" i="26"/>
  <c r="A26" i="26"/>
  <c r="M26" i="26" s="1"/>
  <c r="L26" i="26"/>
  <c r="A31" i="26"/>
  <c r="M31" i="26" s="1"/>
  <c r="L31" i="26"/>
  <c r="A36" i="26"/>
  <c r="M36" i="26" s="1"/>
  <c r="L36" i="26"/>
  <c r="A7" i="27"/>
  <c r="L7" i="27"/>
  <c r="A15" i="27"/>
  <c r="M15" i="27" s="1"/>
  <c r="L15" i="27"/>
  <c r="A23" i="27"/>
  <c r="M23" i="27" s="1"/>
  <c r="L23" i="27"/>
  <c r="A31" i="27"/>
  <c r="M31" i="27" s="1"/>
  <c r="L31" i="27"/>
  <c r="A9" i="28"/>
  <c r="M9" i="28" s="1"/>
  <c r="L9" i="28"/>
  <c r="A17" i="28"/>
  <c r="M17" i="28" s="1"/>
  <c r="L17" i="28"/>
  <c r="A25" i="28"/>
  <c r="M25" i="28" s="1"/>
  <c r="L25" i="28"/>
  <c r="A33" i="28"/>
  <c r="M33" i="28" s="1"/>
  <c r="L33" i="28"/>
  <c r="A11" i="29"/>
  <c r="M11" i="29" s="1"/>
  <c r="L11" i="29"/>
  <c r="A14" i="29"/>
  <c r="M14" i="29" s="1"/>
  <c r="L14" i="29"/>
  <c r="A22" i="29"/>
  <c r="M22" i="29" s="1"/>
  <c r="L22" i="29"/>
  <c r="A30" i="29"/>
  <c r="M30" i="29" s="1"/>
  <c r="L30" i="29"/>
  <c r="A8" i="22"/>
  <c r="L8" i="22"/>
  <c r="A10" i="23"/>
  <c r="L10" i="23"/>
  <c r="A8" i="20"/>
  <c r="L8" i="20"/>
  <c r="A10" i="21"/>
  <c r="L10" i="21"/>
  <c r="A18" i="21"/>
  <c r="L18" i="21"/>
  <c r="A26" i="21"/>
  <c r="L26" i="21"/>
  <c r="A34" i="21"/>
  <c r="L34" i="21"/>
  <c r="A12" i="19"/>
  <c r="L12" i="19"/>
  <c r="A11" i="1"/>
  <c r="L11" i="1"/>
  <c r="A33" i="29"/>
  <c r="M33" i="29" s="1"/>
  <c r="L33" i="29"/>
  <c r="A9" i="25"/>
  <c r="L9" i="25"/>
  <c r="A29" i="21"/>
  <c r="L29" i="21"/>
  <c r="A10" i="26"/>
  <c r="M10" i="26" s="1"/>
  <c r="L10" i="26"/>
  <c r="A12" i="27"/>
  <c r="M12" i="27" s="1"/>
  <c r="L12" i="27"/>
  <c r="A36" i="27"/>
  <c r="M36" i="27" s="1"/>
  <c r="L36" i="27"/>
  <c r="A14" i="28"/>
  <c r="M14" i="28" s="1"/>
  <c r="L14" i="28"/>
  <c r="A30" i="28"/>
  <c r="M30" i="28" s="1"/>
  <c r="L30" i="28"/>
  <c r="A8" i="29"/>
  <c r="M8" i="29" s="1"/>
  <c r="L8" i="29"/>
  <c r="A19" i="29"/>
  <c r="M19" i="29" s="1"/>
  <c r="L19" i="29"/>
  <c r="A27" i="29"/>
  <c r="M27" i="29" s="1"/>
  <c r="L27" i="29"/>
  <c r="A35" i="29"/>
  <c r="M35" i="29" s="1"/>
  <c r="L35" i="29"/>
  <c r="A7" i="23"/>
  <c r="L7" i="23"/>
  <c r="A11" i="25"/>
  <c r="L11" i="25"/>
  <c r="A7" i="21"/>
  <c r="L7" i="21"/>
  <c r="A15" i="21"/>
  <c r="L15" i="21"/>
  <c r="A23" i="21"/>
  <c r="L23" i="21"/>
  <c r="A31" i="21"/>
  <c r="L31" i="21"/>
  <c r="A9" i="19"/>
  <c r="L9" i="19"/>
  <c r="M7" i="27"/>
  <c r="A37" i="30"/>
  <c r="M37" i="30" s="1"/>
  <c r="N37" i="30" s="1"/>
  <c r="C44" i="23"/>
  <c r="M8" i="22"/>
  <c r="M7" i="22"/>
  <c r="L29" i="30"/>
  <c r="N29" i="30" s="1"/>
  <c r="A37" i="29"/>
  <c r="L13" i="30"/>
  <c r="O13" i="30" s="1"/>
  <c r="L7" i="30"/>
  <c r="N7" i="30" s="1"/>
  <c r="L21" i="30"/>
  <c r="N21" i="30" s="1"/>
  <c r="L9" i="30"/>
  <c r="N9" i="30" s="1"/>
  <c r="L17" i="30"/>
  <c r="O17" i="30" s="1"/>
  <c r="L25" i="30"/>
  <c r="O25" i="30" s="1"/>
  <c r="L33" i="30"/>
  <c r="N33" i="30" s="1"/>
  <c r="A37" i="27"/>
  <c r="L11" i="30"/>
  <c r="N11" i="30" s="1"/>
  <c r="L15" i="30"/>
  <c r="N15" i="30" s="1"/>
  <c r="L19" i="30"/>
  <c r="O19" i="30" s="1"/>
  <c r="L23" i="30"/>
  <c r="N23" i="30" s="1"/>
  <c r="L27" i="30"/>
  <c r="N27" i="30" s="1"/>
  <c r="L31" i="30"/>
  <c r="N31" i="30" s="1"/>
  <c r="L35" i="30"/>
  <c r="O35" i="30" s="1"/>
  <c r="S40" i="27"/>
  <c r="S39" i="28" s="1"/>
  <c r="S40" i="28" s="1"/>
  <c r="S39" i="29" s="1"/>
  <c r="S40" i="29" s="1"/>
  <c r="S39" i="22" s="1"/>
  <c r="S40" i="22" s="1"/>
  <c r="S39" i="23" s="1"/>
  <c r="S40" i="23" s="1"/>
  <c r="S39" i="24" s="1"/>
  <c r="S40" i="24" s="1"/>
  <c r="S39" i="25" s="1"/>
  <c r="S40" i="25" s="1"/>
  <c r="S39" i="20" s="1"/>
  <c r="S40" i="20" s="1"/>
  <c r="S39" i="21" s="1"/>
  <c r="S40" i="21" s="1"/>
  <c r="S39" i="19" s="1"/>
  <c r="S40" i="19" s="1"/>
  <c r="S39" i="1" s="1"/>
  <c r="S40" i="1" s="1"/>
  <c r="A36" i="21"/>
  <c r="N11" i="28"/>
  <c r="N19" i="28"/>
  <c r="N9" i="27"/>
  <c r="N17" i="27"/>
  <c r="O31" i="30"/>
  <c r="O15" i="30"/>
  <c r="O7" i="26"/>
  <c r="O15" i="26"/>
  <c r="O23" i="26"/>
  <c r="O7" i="30"/>
  <c r="A8" i="30"/>
  <c r="M8" i="30" s="1"/>
  <c r="L8" i="30"/>
  <c r="A10" i="30"/>
  <c r="M10" i="30" s="1"/>
  <c r="L10" i="30"/>
  <c r="A12" i="30"/>
  <c r="M12" i="30" s="1"/>
  <c r="L12" i="30"/>
  <c r="A14" i="30"/>
  <c r="M14" i="30" s="1"/>
  <c r="L14" i="30"/>
  <c r="A16" i="30"/>
  <c r="M16" i="30" s="1"/>
  <c r="L16" i="30"/>
  <c r="A18" i="30"/>
  <c r="M18" i="30" s="1"/>
  <c r="L18" i="30"/>
  <c r="A20" i="30"/>
  <c r="M20" i="30" s="1"/>
  <c r="L20" i="30"/>
  <c r="A22" i="30"/>
  <c r="M22" i="30" s="1"/>
  <c r="L22" i="30"/>
  <c r="A24" i="30"/>
  <c r="M24" i="30" s="1"/>
  <c r="L24" i="30"/>
  <c r="A26" i="30"/>
  <c r="M26" i="30" s="1"/>
  <c r="L26" i="30"/>
  <c r="A28" i="30"/>
  <c r="M28" i="30" s="1"/>
  <c r="L28" i="30"/>
  <c r="A30" i="30"/>
  <c r="M30" i="30" s="1"/>
  <c r="L30" i="30"/>
  <c r="A32" i="30"/>
  <c r="M32" i="30" s="1"/>
  <c r="L32" i="30"/>
  <c r="A34" i="30"/>
  <c r="M34" i="30" s="1"/>
  <c r="L34" i="30"/>
  <c r="A36" i="30"/>
  <c r="M36" i="30" s="1"/>
  <c r="L36" i="30"/>
  <c r="A13" i="1"/>
  <c r="A15" i="1"/>
  <c r="A17" i="1"/>
  <c r="A19" i="1"/>
  <c r="A21" i="1"/>
  <c r="A23" i="1"/>
  <c r="A25" i="1"/>
  <c r="A27" i="1"/>
  <c r="A29" i="1"/>
  <c r="A31" i="1"/>
  <c r="A33" i="1"/>
  <c r="A35" i="1"/>
  <c r="A37" i="1"/>
  <c r="A14" i="1"/>
  <c r="A16" i="1"/>
  <c r="A18" i="1"/>
  <c r="A20" i="1"/>
  <c r="A22" i="1"/>
  <c r="A24" i="1"/>
  <c r="A26" i="1"/>
  <c r="A28" i="1"/>
  <c r="A30" i="1"/>
  <c r="A32" i="1"/>
  <c r="A34" i="1"/>
  <c r="A36" i="1"/>
  <c r="A14" i="19"/>
  <c r="A16" i="19"/>
  <c r="A18" i="19"/>
  <c r="A20" i="19"/>
  <c r="A22" i="19"/>
  <c r="A24" i="19"/>
  <c r="A26" i="19"/>
  <c r="A28" i="19"/>
  <c r="A30" i="19"/>
  <c r="A13" i="19"/>
  <c r="A15" i="19"/>
  <c r="A17" i="19"/>
  <c r="A19" i="19"/>
  <c r="A21" i="19"/>
  <c r="A23" i="19"/>
  <c r="A25" i="19"/>
  <c r="A27" i="19"/>
  <c r="A29" i="19"/>
  <c r="A31" i="19"/>
  <c r="A32" i="19"/>
  <c r="A33" i="19"/>
  <c r="A34" i="19"/>
  <c r="A35" i="19"/>
  <c r="A36" i="19"/>
  <c r="A37" i="19"/>
  <c r="A13" i="20"/>
  <c r="A15" i="20"/>
  <c r="A17" i="20"/>
  <c r="A19" i="20"/>
  <c r="A21" i="20"/>
  <c r="A23" i="20"/>
  <c r="A25" i="20"/>
  <c r="A27" i="20"/>
  <c r="A29" i="20"/>
  <c r="A31" i="20"/>
  <c r="A33" i="20"/>
  <c r="A35" i="20"/>
  <c r="A37" i="20"/>
  <c r="A14" i="20"/>
  <c r="A16" i="20"/>
  <c r="A18" i="20"/>
  <c r="A20" i="20"/>
  <c r="A22" i="20"/>
  <c r="A24" i="20"/>
  <c r="A26" i="20"/>
  <c r="A28" i="20"/>
  <c r="A30" i="20"/>
  <c r="A32" i="20"/>
  <c r="A34" i="20"/>
  <c r="A36" i="20"/>
  <c r="A13" i="25"/>
  <c r="A15" i="25"/>
  <c r="A17" i="25"/>
  <c r="A19" i="25"/>
  <c r="A21" i="25"/>
  <c r="A23" i="25"/>
  <c r="A25" i="25"/>
  <c r="A27" i="25"/>
  <c r="A29" i="25"/>
  <c r="A31" i="25"/>
  <c r="A33" i="25"/>
  <c r="A35" i="25"/>
  <c r="A37" i="25"/>
  <c r="A14" i="25"/>
  <c r="A16" i="25"/>
  <c r="A18" i="25"/>
  <c r="A20" i="25"/>
  <c r="A22" i="25"/>
  <c r="A24" i="25"/>
  <c r="A26" i="25"/>
  <c r="A28" i="25"/>
  <c r="A30" i="25"/>
  <c r="A32" i="25"/>
  <c r="A34" i="25"/>
  <c r="A36" i="25"/>
  <c r="A7" i="24"/>
  <c r="A9" i="24"/>
  <c r="A11" i="24"/>
  <c r="A8" i="24"/>
  <c r="A10" i="24"/>
  <c r="A12" i="24"/>
  <c r="A14" i="24"/>
  <c r="A16" i="24"/>
  <c r="A18" i="24"/>
  <c r="A20" i="24"/>
  <c r="A22" i="24"/>
  <c r="A24" i="24"/>
  <c r="A26" i="24"/>
  <c r="A28" i="24"/>
  <c r="A30" i="24"/>
  <c r="A32" i="24"/>
  <c r="A34" i="24"/>
  <c r="A36" i="24"/>
  <c r="A13" i="24"/>
  <c r="A15" i="24"/>
  <c r="A17" i="24"/>
  <c r="A19" i="24"/>
  <c r="A21" i="24"/>
  <c r="A23" i="24"/>
  <c r="A25" i="24"/>
  <c r="A27" i="24"/>
  <c r="A29" i="24"/>
  <c r="A31" i="24"/>
  <c r="A33" i="24"/>
  <c r="A35" i="24"/>
  <c r="A37" i="24"/>
  <c r="A13" i="23"/>
  <c r="A15" i="23"/>
  <c r="A17" i="23"/>
  <c r="A19" i="23"/>
  <c r="A21" i="23"/>
  <c r="A23" i="23"/>
  <c r="A25" i="23"/>
  <c r="A27" i="23"/>
  <c r="A29" i="23"/>
  <c r="A31" i="23"/>
  <c r="A33" i="23"/>
  <c r="A35" i="23"/>
  <c r="A37" i="23"/>
  <c r="A14" i="23"/>
  <c r="A16" i="23"/>
  <c r="A18" i="23"/>
  <c r="A20" i="23"/>
  <c r="A22" i="23"/>
  <c r="A24" i="23"/>
  <c r="A26" i="23"/>
  <c r="A28" i="23"/>
  <c r="A30" i="23"/>
  <c r="A32" i="23"/>
  <c r="A34" i="23"/>
  <c r="A36" i="23"/>
  <c r="A13" i="22"/>
  <c r="M13" i="22" s="1"/>
  <c r="A15" i="22"/>
  <c r="M15" i="22" s="1"/>
  <c r="A17" i="22"/>
  <c r="M17" i="22" s="1"/>
  <c r="A19" i="22"/>
  <c r="M19" i="22" s="1"/>
  <c r="A21" i="22"/>
  <c r="M21" i="22" s="1"/>
  <c r="A23" i="22"/>
  <c r="M23" i="22" s="1"/>
  <c r="A25" i="22"/>
  <c r="M25" i="22" s="1"/>
  <c r="A27" i="22"/>
  <c r="M27" i="22" s="1"/>
  <c r="A29" i="22"/>
  <c r="M29" i="22" s="1"/>
  <c r="A31" i="22"/>
  <c r="M31" i="22" s="1"/>
  <c r="A33" i="22"/>
  <c r="M33" i="22" s="1"/>
  <c r="A35" i="22"/>
  <c r="M35" i="22" s="1"/>
  <c r="A37" i="22"/>
  <c r="M37" i="22" s="1"/>
  <c r="A14" i="22"/>
  <c r="M14" i="22" s="1"/>
  <c r="A16" i="22"/>
  <c r="M16" i="22" s="1"/>
  <c r="A18" i="22"/>
  <c r="M18" i="22" s="1"/>
  <c r="A20" i="22"/>
  <c r="M20" i="22" s="1"/>
  <c r="A22" i="22"/>
  <c r="M22" i="22" s="1"/>
  <c r="A24" i="22"/>
  <c r="M24" i="22" s="1"/>
  <c r="A26" i="22"/>
  <c r="M26" i="22" s="1"/>
  <c r="A28" i="22"/>
  <c r="M28" i="22" s="1"/>
  <c r="A30" i="22"/>
  <c r="M30" i="22" s="1"/>
  <c r="A32" i="22"/>
  <c r="M32" i="22" s="1"/>
  <c r="A34" i="22"/>
  <c r="M34" i="22" s="1"/>
  <c r="A36" i="22"/>
  <c r="M36" i="22" s="1"/>
  <c r="N10" i="29"/>
  <c r="O12" i="29"/>
  <c r="N12" i="29"/>
  <c r="O20" i="28"/>
  <c r="N20" i="28"/>
  <c r="N30" i="26"/>
  <c r="O9" i="26" l="1"/>
  <c r="N29" i="29"/>
  <c r="O13" i="28"/>
  <c r="N19" i="29"/>
  <c r="O36" i="27"/>
  <c r="N22" i="29"/>
  <c r="N25" i="28"/>
  <c r="O23" i="27"/>
  <c r="N31" i="26"/>
  <c r="N36" i="28"/>
  <c r="O28" i="29"/>
  <c r="N23" i="28"/>
  <c r="O21" i="27"/>
  <c r="O34" i="26"/>
  <c r="N36" i="27"/>
  <c r="O22" i="29"/>
  <c r="O36" i="28"/>
  <c r="N28" i="29"/>
  <c r="N22" i="28"/>
  <c r="O11" i="30"/>
  <c r="O27" i="30"/>
  <c r="O8" i="29"/>
  <c r="O12" i="27"/>
  <c r="O15" i="27"/>
  <c r="O12" i="28"/>
  <c r="N15" i="28"/>
  <c r="N11" i="27"/>
  <c r="N13" i="29"/>
  <c r="O16" i="28"/>
  <c r="N14" i="27"/>
  <c r="N32" i="29"/>
  <c r="N27" i="28"/>
  <c r="O25" i="27"/>
  <c r="N28" i="27"/>
  <c r="N12" i="26"/>
  <c r="O7" i="27"/>
  <c r="N35" i="29"/>
  <c r="N30" i="28"/>
  <c r="N9" i="28"/>
  <c r="N19" i="30"/>
  <c r="O30" i="29"/>
  <c r="N33" i="28"/>
  <c r="O31" i="27"/>
  <c r="N25" i="29"/>
  <c r="N36" i="29"/>
  <c r="O8" i="26"/>
  <c r="O20" i="26"/>
  <c r="O10" i="26"/>
  <c r="O26" i="26"/>
  <c r="N21" i="29"/>
  <c r="O36" i="29"/>
  <c r="N27" i="29"/>
  <c r="O14" i="28"/>
  <c r="N30" i="29"/>
  <c r="O36" i="26"/>
  <c r="O13" i="26"/>
  <c r="N31" i="28"/>
  <c r="N29" i="27"/>
  <c r="O24" i="26"/>
  <c r="M38" i="28"/>
  <c r="E44" i="28" s="1"/>
  <c r="N31" i="29"/>
  <c r="O16" i="27"/>
  <c r="O23" i="29"/>
  <c r="O26" i="28"/>
  <c r="N37" i="26"/>
  <c r="N21" i="28"/>
  <c r="O17" i="26"/>
  <c r="O34" i="28"/>
  <c r="N32" i="26"/>
  <c r="N18" i="29"/>
  <c r="N12" i="28"/>
  <c r="N8" i="29"/>
  <c r="O30" i="28"/>
  <c r="N10" i="26"/>
  <c r="O11" i="29"/>
  <c r="O18" i="26"/>
  <c r="N16" i="26"/>
  <c r="N9" i="29"/>
  <c r="N7" i="28"/>
  <c r="M38" i="26"/>
  <c r="E44" i="26" s="1"/>
  <c r="N12" i="27"/>
  <c r="N33" i="29"/>
  <c r="N14" i="29"/>
  <c r="N17" i="28"/>
  <c r="N26" i="26"/>
  <c r="O20" i="29"/>
  <c r="O15" i="28"/>
  <c r="O13" i="27"/>
  <c r="O21" i="28"/>
  <c r="O31" i="28"/>
  <c r="O7" i="28"/>
  <c r="N35" i="30"/>
  <c r="N17" i="30"/>
  <c r="O28" i="28"/>
  <c r="N20" i="29"/>
  <c r="O29" i="27"/>
  <c r="N14" i="28"/>
  <c r="O9" i="29"/>
  <c r="N13" i="30"/>
  <c r="O21" i="30"/>
  <c r="N16" i="28"/>
  <c r="O35" i="29"/>
  <c r="O35" i="28"/>
  <c r="O27" i="29"/>
  <c r="N10" i="22"/>
  <c r="N23" i="27"/>
  <c r="N15" i="27"/>
  <c r="N7" i="27"/>
  <c r="N31" i="27"/>
  <c r="O7" i="22"/>
  <c r="N25" i="30"/>
  <c r="N11" i="22"/>
  <c r="N28" i="26"/>
  <c r="O9" i="30"/>
  <c r="O7" i="29"/>
  <c r="O23" i="30"/>
  <c r="O18" i="29"/>
  <c r="O34" i="29"/>
  <c r="N8" i="22"/>
  <c r="N11" i="26"/>
  <c r="N26" i="29"/>
  <c r="N24" i="29"/>
  <c r="N11" i="29"/>
  <c r="N13" i="26"/>
  <c r="O24" i="28"/>
  <c r="O12" i="22"/>
  <c r="O8" i="22"/>
  <c r="O9" i="22"/>
  <c r="O10" i="22"/>
  <c r="O11" i="22"/>
  <c r="O37" i="30"/>
  <c r="O29" i="30"/>
  <c r="M37" i="27"/>
  <c r="O37" i="27" s="1"/>
  <c r="M37" i="29"/>
  <c r="M38" i="29" s="1"/>
  <c r="O37" i="26"/>
  <c r="N21" i="26"/>
  <c r="O16" i="29"/>
  <c r="O14" i="29"/>
  <c r="O35" i="26"/>
  <c r="N20" i="26"/>
  <c r="O30" i="27"/>
  <c r="O8" i="27"/>
  <c r="N15" i="29"/>
  <c r="N12" i="22"/>
  <c r="O29" i="28"/>
  <c r="O22" i="27"/>
  <c r="O37" i="28"/>
  <c r="N27" i="26"/>
  <c r="O17" i="27"/>
  <c r="O11" i="28"/>
  <c r="C44" i="24"/>
  <c r="M14" i="23"/>
  <c r="N14" i="23" s="1"/>
  <c r="M22" i="23"/>
  <c r="N22" i="23" s="1"/>
  <c r="M30" i="23"/>
  <c r="N30" i="23" s="1"/>
  <c r="M7" i="23"/>
  <c r="M29" i="23"/>
  <c r="O29" i="23" s="1"/>
  <c r="M15" i="23"/>
  <c r="N15" i="23" s="1"/>
  <c r="M23" i="23"/>
  <c r="N23" i="23" s="1"/>
  <c r="M31" i="23"/>
  <c r="N31" i="23" s="1"/>
  <c r="M13" i="23"/>
  <c r="N13" i="23" s="1"/>
  <c r="M8" i="23"/>
  <c r="M16" i="23"/>
  <c r="O16" i="23" s="1"/>
  <c r="M24" i="23"/>
  <c r="O24" i="23" s="1"/>
  <c r="M32" i="23"/>
  <c r="N32" i="23" s="1"/>
  <c r="M37" i="23"/>
  <c r="N37" i="23" s="1"/>
  <c r="M9" i="23"/>
  <c r="O9" i="23" s="1"/>
  <c r="M17" i="23"/>
  <c r="O17" i="23" s="1"/>
  <c r="M25" i="23"/>
  <c r="O25" i="23" s="1"/>
  <c r="M33" i="23"/>
  <c r="O33" i="23" s="1"/>
  <c r="M10" i="23"/>
  <c r="O10" i="23" s="1"/>
  <c r="M18" i="23"/>
  <c r="N18" i="23" s="1"/>
  <c r="M26" i="23"/>
  <c r="O26" i="23" s="1"/>
  <c r="M34" i="23"/>
  <c r="N34" i="23" s="1"/>
  <c r="M11" i="23"/>
  <c r="M19" i="23"/>
  <c r="O19" i="23" s="1"/>
  <c r="M27" i="23"/>
  <c r="N27" i="23" s="1"/>
  <c r="M35" i="23"/>
  <c r="O35" i="23" s="1"/>
  <c r="M12" i="23"/>
  <c r="O12" i="23" s="1"/>
  <c r="M20" i="23"/>
  <c r="O20" i="23" s="1"/>
  <c r="M28" i="23"/>
  <c r="N28" i="23" s="1"/>
  <c r="M36" i="23"/>
  <c r="N36" i="23" s="1"/>
  <c r="M21" i="23"/>
  <c r="N21" i="23" s="1"/>
  <c r="O9" i="28"/>
  <c r="O25" i="29"/>
  <c r="O32" i="26"/>
  <c r="O8" i="28"/>
  <c r="O33" i="28"/>
  <c r="O32" i="29"/>
  <c r="O26" i="27"/>
  <c r="N32" i="28"/>
  <c r="N17" i="29"/>
  <c r="L38" i="29"/>
  <c r="O34" i="27"/>
  <c r="O9" i="27"/>
  <c r="O25" i="28"/>
  <c r="O33" i="29"/>
  <c r="N9" i="26"/>
  <c r="O17" i="28"/>
  <c r="O27" i="28"/>
  <c r="N18" i="26"/>
  <c r="O20" i="27"/>
  <c r="O19" i="28"/>
  <c r="O19" i="29"/>
  <c r="N26" i="28"/>
  <c r="N10" i="28"/>
  <c r="O22" i="26"/>
  <c r="N34" i="28"/>
  <c r="N7" i="22"/>
  <c r="O33" i="30"/>
  <c r="N7" i="26"/>
  <c r="N18" i="28"/>
  <c r="O31" i="26"/>
  <c r="N36" i="26"/>
  <c r="L38" i="30"/>
  <c r="G44" i="30" s="1"/>
  <c r="N17" i="26"/>
  <c r="N15" i="26"/>
  <c r="N8" i="26"/>
  <c r="O14" i="26"/>
  <c r="O35" i="27"/>
  <c r="N33" i="27"/>
  <c r="O27" i="27"/>
  <c r="N25" i="27"/>
  <c r="O19" i="27"/>
  <c r="N13" i="27"/>
  <c r="O11" i="27"/>
  <c r="N21" i="27"/>
  <c r="O32" i="27"/>
  <c r="O28" i="27"/>
  <c r="O24" i="27"/>
  <c r="O18" i="27"/>
  <c r="O14" i="27"/>
  <c r="O10" i="27"/>
  <c r="O16" i="26"/>
  <c r="N23" i="26"/>
  <c r="L38" i="27"/>
  <c r="G44" i="27" s="1"/>
  <c r="O33" i="26"/>
  <c r="N25" i="26"/>
  <c r="N19" i="26"/>
  <c r="L38" i="22"/>
  <c r="G45" i="22" s="1"/>
  <c r="N9" i="22"/>
  <c r="L38" i="21"/>
  <c r="G44" i="21" s="1"/>
  <c r="L38" i="28"/>
  <c r="G45" i="28" s="1"/>
  <c r="L38" i="20"/>
  <c r="T39" i="20" s="1"/>
  <c r="L38" i="25"/>
  <c r="G44" i="25" s="1"/>
  <c r="L38" i="23"/>
  <c r="G44" i="23" s="1"/>
  <c r="L38" i="26"/>
  <c r="G45" i="26" s="1"/>
  <c r="L38" i="1"/>
  <c r="T39" i="1" s="1"/>
  <c r="L38" i="19"/>
  <c r="T39" i="19" s="1"/>
  <c r="M38" i="22"/>
  <c r="T38" i="22" s="1"/>
  <c r="M38" i="30"/>
  <c r="T38" i="30" s="1"/>
  <c r="O29" i="26"/>
  <c r="N36" i="30"/>
  <c r="O36" i="30"/>
  <c r="N34" i="30"/>
  <c r="O34" i="30"/>
  <c r="N32" i="30"/>
  <c r="O32" i="30"/>
  <c r="N30" i="30"/>
  <c r="O30" i="30"/>
  <c r="N28" i="30"/>
  <c r="O28" i="30"/>
  <c r="N26" i="30"/>
  <c r="O26" i="30"/>
  <c r="N24" i="30"/>
  <c r="O24" i="30"/>
  <c r="N22" i="30"/>
  <c r="O22" i="30"/>
  <c r="N20" i="30"/>
  <c r="O20" i="30"/>
  <c r="N18" i="30"/>
  <c r="O18" i="30"/>
  <c r="N16" i="30"/>
  <c r="O16" i="30"/>
  <c r="N14" i="30"/>
  <c r="O14" i="30"/>
  <c r="N12" i="30"/>
  <c r="O12" i="30"/>
  <c r="N10" i="30"/>
  <c r="O10" i="30"/>
  <c r="N8" i="30"/>
  <c r="O8" i="30"/>
  <c r="G44" i="1"/>
  <c r="L38" i="24"/>
  <c r="G44" i="22"/>
  <c r="T39" i="22"/>
  <c r="N36" i="22"/>
  <c r="O36" i="22"/>
  <c r="N34" i="22"/>
  <c r="O34" i="22"/>
  <c r="N32" i="22"/>
  <c r="O32" i="22"/>
  <c r="N30" i="22"/>
  <c r="O30" i="22"/>
  <c r="N28" i="22"/>
  <c r="O28" i="22"/>
  <c r="N26" i="22"/>
  <c r="O26" i="22"/>
  <c r="N24" i="22"/>
  <c r="O24" i="22"/>
  <c r="N22" i="22"/>
  <c r="O22" i="22"/>
  <c r="N20" i="22"/>
  <c r="O20" i="22"/>
  <c r="N18" i="22"/>
  <c r="O18" i="22"/>
  <c r="N16" i="22"/>
  <c r="O16" i="22"/>
  <c r="N14" i="22"/>
  <c r="O14" i="22"/>
  <c r="N37" i="22"/>
  <c r="O37" i="22"/>
  <c r="N35" i="22"/>
  <c r="O35" i="22"/>
  <c r="N33" i="22"/>
  <c r="O33" i="22"/>
  <c r="N31" i="22"/>
  <c r="O31" i="22"/>
  <c r="N29" i="22"/>
  <c r="O29" i="22"/>
  <c r="N27" i="22"/>
  <c r="O27" i="22"/>
  <c r="N25" i="22"/>
  <c r="O25" i="22"/>
  <c r="N23" i="22"/>
  <c r="O23" i="22"/>
  <c r="N21" i="22"/>
  <c r="O21" i="22"/>
  <c r="N19" i="22"/>
  <c r="O19" i="22"/>
  <c r="N17" i="22"/>
  <c r="O17" i="22"/>
  <c r="N15" i="22"/>
  <c r="O15" i="22"/>
  <c r="N13" i="22"/>
  <c r="O13" i="22"/>
  <c r="T38" i="28" l="1"/>
  <c r="E45" i="28"/>
  <c r="E45" i="26"/>
  <c r="T38" i="26"/>
  <c r="T39" i="30"/>
  <c r="G45" i="30"/>
  <c r="G44" i="28"/>
  <c r="T44" i="28" s="1"/>
  <c r="I44" i="28" s="1"/>
  <c r="O30" i="23"/>
  <c r="N29" i="23"/>
  <c r="O28" i="23"/>
  <c r="T39" i="21"/>
  <c r="N26" i="23"/>
  <c r="O32" i="23"/>
  <c r="N16" i="23"/>
  <c r="O22" i="23"/>
  <c r="N10" i="23"/>
  <c r="O15" i="23"/>
  <c r="N20" i="23"/>
  <c r="O31" i="23"/>
  <c r="N17" i="23"/>
  <c r="N24" i="23"/>
  <c r="O34" i="23"/>
  <c r="O37" i="29"/>
  <c r="O38" i="29" s="1"/>
  <c r="O21" i="23"/>
  <c r="O23" i="23"/>
  <c r="N37" i="29"/>
  <c r="N37" i="27"/>
  <c r="N38" i="27" s="1"/>
  <c r="O36" i="23"/>
  <c r="O37" i="23"/>
  <c r="M38" i="27"/>
  <c r="E44" i="27" s="1"/>
  <c r="T44" i="27" s="1"/>
  <c r="N19" i="23"/>
  <c r="N33" i="23"/>
  <c r="N35" i="23"/>
  <c r="N12" i="23"/>
  <c r="O18" i="23"/>
  <c r="T38" i="29"/>
  <c r="E44" i="29"/>
  <c r="E45" i="29"/>
  <c r="O13" i="23"/>
  <c r="G45" i="20"/>
  <c r="T39" i="29"/>
  <c r="G45" i="29"/>
  <c r="N25" i="23"/>
  <c r="O27" i="23"/>
  <c r="G44" i="29"/>
  <c r="O14" i="23"/>
  <c r="M38" i="23"/>
  <c r="T38" i="23" s="1"/>
  <c r="N8" i="23"/>
  <c r="O8" i="23"/>
  <c r="C44" i="25"/>
  <c r="M13" i="24"/>
  <c r="M21" i="24"/>
  <c r="M29" i="24"/>
  <c r="M37" i="24"/>
  <c r="M36" i="24"/>
  <c r="M14" i="24"/>
  <c r="M22" i="24"/>
  <c r="M30" i="24"/>
  <c r="M7" i="24"/>
  <c r="M15" i="24"/>
  <c r="M23" i="24"/>
  <c r="M31" i="24"/>
  <c r="M12" i="24"/>
  <c r="M8" i="24"/>
  <c r="M16" i="24"/>
  <c r="M24" i="24"/>
  <c r="M32" i="24"/>
  <c r="M20" i="24"/>
  <c r="M9" i="24"/>
  <c r="M17" i="24"/>
  <c r="M25" i="24"/>
  <c r="M33" i="24"/>
  <c r="M28" i="24"/>
  <c r="M10" i="24"/>
  <c r="M18" i="24"/>
  <c r="M26" i="24"/>
  <c r="M34" i="24"/>
  <c r="M11" i="24"/>
  <c r="M19" i="24"/>
  <c r="M27" i="24"/>
  <c r="M35" i="24"/>
  <c r="O11" i="23"/>
  <c r="N11" i="23"/>
  <c r="T39" i="27"/>
  <c r="G45" i="27"/>
  <c r="O7" i="23"/>
  <c r="N7" i="23"/>
  <c r="N9" i="23"/>
  <c r="G44" i="20"/>
  <c r="N38" i="29"/>
  <c r="T39" i="23"/>
  <c r="O38" i="28"/>
  <c r="T39" i="25"/>
  <c r="N38" i="28"/>
  <c r="O38" i="30"/>
  <c r="G44" i="19"/>
  <c r="N38" i="30"/>
  <c r="E44" i="22"/>
  <c r="T44" i="22" s="1"/>
  <c r="I44" i="22" s="1"/>
  <c r="G45" i="23"/>
  <c r="O38" i="22"/>
  <c r="N38" i="26"/>
  <c r="O38" i="27"/>
  <c r="O38" i="26"/>
  <c r="G44" i="26"/>
  <c r="T44" i="26" s="1"/>
  <c r="I44" i="26" s="1"/>
  <c r="G45" i="1"/>
  <c r="T39" i="26"/>
  <c r="T39" i="28"/>
  <c r="E45" i="22"/>
  <c r="G45" i="25"/>
  <c r="G45" i="21"/>
  <c r="G45" i="19"/>
  <c r="N38" i="22"/>
  <c r="E45" i="30"/>
  <c r="E44" i="30"/>
  <c r="T44" i="30" s="1"/>
  <c r="I44" i="30" s="1"/>
  <c r="T40" i="30"/>
  <c r="G44" i="24"/>
  <c r="T39" i="24"/>
  <c r="G45" i="24"/>
  <c r="T40" i="26" l="1"/>
  <c r="E45" i="23"/>
  <c r="N38" i="23"/>
  <c r="T38" i="27"/>
  <c r="E45" i="27"/>
  <c r="T44" i="29"/>
  <c r="I44" i="29" s="1"/>
  <c r="J44" i="29" s="1"/>
  <c r="E44" i="23"/>
  <c r="T44" i="23" s="1"/>
  <c r="I44" i="23" s="1"/>
  <c r="O38" i="23"/>
  <c r="N29" i="24"/>
  <c r="O29" i="24"/>
  <c r="N20" i="24"/>
  <c r="O20" i="24"/>
  <c r="O15" i="24"/>
  <c r="N15" i="24"/>
  <c r="N21" i="24"/>
  <c r="O21" i="24"/>
  <c r="N18" i="24"/>
  <c r="O18" i="24"/>
  <c r="O32" i="24"/>
  <c r="N32" i="24"/>
  <c r="N7" i="24"/>
  <c r="M38" i="24"/>
  <c r="O7" i="24"/>
  <c r="N13" i="24"/>
  <c r="O13" i="24"/>
  <c r="O31" i="24"/>
  <c r="N31" i="24"/>
  <c r="N37" i="24"/>
  <c r="O37" i="24"/>
  <c r="N10" i="24"/>
  <c r="O10" i="24"/>
  <c r="O24" i="24"/>
  <c r="N24" i="24"/>
  <c r="O30" i="24"/>
  <c r="N30" i="24"/>
  <c r="C44" i="20"/>
  <c r="M12" i="25"/>
  <c r="M20" i="25"/>
  <c r="M28" i="25"/>
  <c r="M36" i="25"/>
  <c r="M13" i="25"/>
  <c r="M21" i="25"/>
  <c r="M29" i="25"/>
  <c r="M37" i="25"/>
  <c r="M14" i="25"/>
  <c r="M22" i="25"/>
  <c r="M30" i="25"/>
  <c r="M7" i="25"/>
  <c r="M19" i="25"/>
  <c r="M15" i="25"/>
  <c r="M23" i="25"/>
  <c r="M31" i="25"/>
  <c r="M27" i="25"/>
  <c r="M8" i="25"/>
  <c r="M16" i="25"/>
  <c r="M24" i="25"/>
  <c r="M32" i="25"/>
  <c r="M9" i="25"/>
  <c r="M17" i="25"/>
  <c r="M25" i="25"/>
  <c r="M33" i="25"/>
  <c r="M35" i="25"/>
  <c r="M10" i="25"/>
  <c r="M18" i="25"/>
  <c r="M26" i="25"/>
  <c r="M34" i="25"/>
  <c r="M11" i="25"/>
  <c r="N9" i="24"/>
  <c r="O9" i="24"/>
  <c r="O35" i="24"/>
  <c r="N35" i="24"/>
  <c r="N28" i="24"/>
  <c r="O28" i="24"/>
  <c r="O16" i="24"/>
  <c r="N16" i="24"/>
  <c r="N22" i="24"/>
  <c r="O22" i="24"/>
  <c r="N17" i="24"/>
  <c r="O17" i="24"/>
  <c r="O23" i="24"/>
  <c r="N23" i="24"/>
  <c r="O27" i="24"/>
  <c r="N27" i="24"/>
  <c r="N33" i="24"/>
  <c r="O33" i="24"/>
  <c r="O8" i="24"/>
  <c r="N8" i="24"/>
  <c r="O14" i="24"/>
  <c r="N14" i="24"/>
  <c r="N11" i="24"/>
  <c r="O11" i="24"/>
  <c r="N34" i="24"/>
  <c r="O34" i="24"/>
  <c r="N26" i="24"/>
  <c r="O26" i="24"/>
  <c r="O19" i="24"/>
  <c r="N19" i="24"/>
  <c r="N25" i="24"/>
  <c r="O25" i="24"/>
  <c r="N12" i="24"/>
  <c r="O12" i="24"/>
  <c r="O36" i="24"/>
  <c r="N36" i="24"/>
  <c r="J44" i="30"/>
  <c r="I45" i="30" s="1"/>
  <c r="T41" i="30"/>
  <c r="O42" i="30" s="1"/>
  <c r="J44" i="22"/>
  <c r="I45" i="22" s="1"/>
  <c r="J44" i="28"/>
  <c r="I45" i="28" s="1"/>
  <c r="I44" i="27"/>
  <c r="T41" i="26"/>
  <c r="O42" i="26" s="1"/>
  <c r="O41" i="27" s="1"/>
  <c r="J44" i="26"/>
  <c r="I45" i="26" s="1"/>
  <c r="I45" i="29" l="1"/>
  <c r="J44" i="23"/>
  <c r="I45" i="23" s="1"/>
  <c r="M38" i="25"/>
  <c r="N7" i="25"/>
  <c r="O7" i="25"/>
  <c r="N36" i="25"/>
  <c r="O36" i="25"/>
  <c r="N10" i="25"/>
  <c r="O10" i="25"/>
  <c r="O16" i="25"/>
  <c r="N16" i="25"/>
  <c r="N30" i="25"/>
  <c r="O30" i="25"/>
  <c r="N28" i="25"/>
  <c r="O28" i="25"/>
  <c r="O38" i="24"/>
  <c r="N35" i="25"/>
  <c r="O35" i="25"/>
  <c r="N22" i="25"/>
  <c r="O22" i="25"/>
  <c r="N33" i="25"/>
  <c r="O33" i="25"/>
  <c r="N27" i="25"/>
  <c r="O27" i="25"/>
  <c r="N14" i="25"/>
  <c r="O14" i="25"/>
  <c r="O12" i="25"/>
  <c r="N12" i="25"/>
  <c r="N38" i="24"/>
  <c r="O25" i="25"/>
  <c r="N25" i="25"/>
  <c r="N31" i="25"/>
  <c r="O31" i="25"/>
  <c r="N37" i="25"/>
  <c r="O37" i="25"/>
  <c r="C44" i="21"/>
  <c r="M11" i="20"/>
  <c r="M19" i="20"/>
  <c r="M27" i="20"/>
  <c r="M35" i="20"/>
  <c r="M12" i="20"/>
  <c r="M20" i="20"/>
  <c r="M28" i="20"/>
  <c r="M36" i="20"/>
  <c r="M34" i="20"/>
  <c r="M13" i="20"/>
  <c r="M21" i="20"/>
  <c r="M29" i="20"/>
  <c r="M37" i="20"/>
  <c r="M14" i="20"/>
  <c r="M22" i="20"/>
  <c r="M30" i="20"/>
  <c r="M7" i="20"/>
  <c r="M15" i="20"/>
  <c r="M23" i="20"/>
  <c r="M31" i="20"/>
  <c r="M10" i="20"/>
  <c r="M26" i="20"/>
  <c r="M8" i="20"/>
  <c r="M16" i="20"/>
  <c r="M24" i="20"/>
  <c r="M32" i="20"/>
  <c r="M18" i="20"/>
  <c r="M9" i="20"/>
  <c r="M17" i="20"/>
  <c r="M25" i="20"/>
  <c r="M33" i="20"/>
  <c r="N8" i="25"/>
  <c r="O8" i="25"/>
  <c r="N20" i="25"/>
  <c r="O20" i="25"/>
  <c r="T38" i="24"/>
  <c r="E44" i="24"/>
  <c r="T44" i="24" s="1"/>
  <c r="I44" i="24" s="1"/>
  <c r="E45" i="24"/>
  <c r="N11" i="25"/>
  <c r="O11" i="25"/>
  <c r="N17" i="25"/>
  <c r="O17" i="25"/>
  <c r="N23" i="25"/>
  <c r="O23" i="25"/>
  <c r="N29" i="25"/>
  <c r="O29" i="25"/>
  <c r="N24" i="25"/>
  <c r="O24" i="25"/>
  <c r="N34" i="25"/>
  <c r="O34" i="25"/>
  <c r="O9" i="25"/>
  <c r="N9" i="25"/>
  <c r="N15" i="25"/>
  <c r="O15" i="25"/>
  <c r="N21" i="25"/>
  <c r="O21" i="25"/>
  <c r="N18" i="25"/>
  <c r="O18" i="25"/>
  <c r="N26" i="25"/>
  <c r="O26" i="25"/>
  <c r="O32" i="25"/>
  <c r="N32" i="25"/>
  <c r="N19" i="25"/>
  <c r="O19" i="25"/>
  <c r="N13" i="25"/>
  <c r="O13" i="25"/>
  <c r="N42" i="30"/>
  <c r="J44" i="27"/>
  <c r="I45" i="27" s="1"/>
  <c r="N42" i="26"/>
  <c r="N43" i="27" s="1"/>
  <c r="N41" i="27" s="1"/>
  <c r="O12" i="20" l="1"/>
  <c r="N12" i="20"/>
  <c r="N31" i="20"/>
  <c r="O31" i="20"/>
  <c r="N35" i="20"/>
  <c r="O35" i="20"/>
  <c r="O23" i="20"/>
  <c r="N23" i="20"/>
  <c r="N27" i="20"/>
  <c r="O27" i="20"/>
  <c r="N32" i="20"/>
  <c r="O32" i="20"/>
  <c r="N15" i="20"/>
  <c r="O15" i="20"/>
  <c r="N13" i="20"/>
  <c r="O13" i="20"/>
  <c r="N19" i="20"/>
  <c r="O19" i="20"/>
  <c r="N26" i="20"/>
  <c r="O26" i="20"/>
  <c r="N7" i="20"/>
  <c r="O7" i="20"/>
  <c r="M38" i="20"/>
  <c r="N34" i="20"/>
  <c r="O34" i="20"/>
  <c r="O11" i="20"/>
  <c r="N11" i="20"/>
  <c r="O38" i="25"/>
  <c r="N25" i="20"/>
  <c r="O25" i="20"/>
  <c r="O14" i="20"/>
  <c r="N14" i="20"/>
  <c r="N20" i="20"/>
  <c r="O20" i="20"/>
  <c r="N17" i="20"/>
  <c r="O17" i="20"/>
  <c r="N10" i="20"/>
  <c r="O10" i="20"/>
  <c r="N37" i="20"/>
  <c r="O37" i="20"/>
  <c r="N9" i="20"/>
  <c r="O9" i="20"/>
  <c r="N29" i="20"/>
  <c r="O29" i="20"/>
  <c r="N24" i="20"/>
  <c r="O24" i="20"/>
  <c r="N16" i="20"/>
  <c r="O16" i="20"/>
  <c r="O30" i="20"/>
  <c r="N30" i="20"/>
  <c r="N36" i="20"/>
  <c r="O36" i="20"/>
  <c r="C44" i="19"/>
  <c r="M10" i="21"/>
  <c r="M18" i="21"/>
  <c r="M26" i="21"/>
  <c r="M34" i="21"/>
  <c r="M11" i="21"/>
  <c r="M19" i="21"/>
  <c r="M27" i="21"/>
  <c r="M35" i="21"/>
  <c r="M9" i="21"/>
  <c r="M12" i="21"/>
  <c r="M20" i="21"/>
  <c r="M28" i="21"/>
  <c r="M36" i="21"/>
  <c r="M33" i="21"/>
  <c r="M13" i="21"/>
  <c r="M21" i="21"/>
  <c r="M29" i="21"/>
  <c r="M37" i="21"/>
  <c r="M17" i="21"/>
  <c r="M14" i="21"/>
  <c r="M22" i="21"/>
  <c r="M30" i="21"/>
  <c r="M7" i="21"/>
  <c r="M15" i="21"/>
  <c r="M23" i="21"/>
  <c r="M31" i="21"/>
  <c r="M8" i="21"/>
  <c r="M16" i="21"/>
  <c r="M24" i="21"/>
  <c r="M32" i="21"/>
  <c r="M25" i="21"/>
  <c r="N38" i="25"/>
  <c r="N18" i="20"/>
  <c r="O18" i="20"/>
  <c r="N21" i="20"/>
  <c r="O21" i="20"/>
  <c r="N33" i="20"/>
  <c r="O33" i="20"/>
  <c r="O8" i="20"/>
  <c r="N8" i="20"/>
  <c r="N22" i="20"/>
  <c r="O22" i="20"/>
  <c r="N28" i="20"/>
  <c r="O28" i="20"/>
  <c r="T38" i="25"/>
  <c r="E45" i="25"/>
  <c r="E44" i="25"/>
  <c r="T44" i="25" s="1"/>
  <c r="I44" i="25" s="1"/>
  <c r="T40" i="27"/>
  <c r="J44" i="24"/>
  <c r="I45" i="24" s="1"/>
  <c r="N8" i="21" l="1"/>
  <c r="O8" i="21"/>
  <c r="O37" i="21"/>
  <c r="N37" i="21"/>
  <c r="J44" i="25"/>
  <c r="I45" i="25" s="1"/>
  <c r="N25" i="21"/>
  <c r="O25" i="21"/>
  <c r="M38" i="21"/>
  <c r="O7" i="21"/>
  <c r="N7" i="21"/>
  <c r="N13" i="21"/>
  <c r="O13" i="21"/>
  <c r="N27" i="21"/>
  <c r="O27" i="21"/>
  <c r="N20" i="21"/>
  <c r="O20" i="21"/>
  <c r="N12" i="21"/>
  <c r="O12" i="21"/>
  <c r="O30" i="21"/>
  <c r="N30" i="21"/>
  <c r="N33" i="21"/>
  <c r="O33" i="21"/>
  <c r="N19" i="21"/>
  <c r="O19" i="21"/>
  <c r="N26" i="21"/>
  <c r="O26" i="21"/>
  <c r="N18" i="21"/>
  <c r="O18" i="21"/>
  <c r="T38" i="20"/>
  <c r="E44" i="20"/>
  <c r="T44" i="20" s="1"/>
  <c r="E45" i="20"/>
  <c r="N23" i="21"/>
  <c r="O23" i="21"/>
  <c r="O10" i="21"/>
  <c r="N10" i="21"/>
  <c r="O38" i="20"/>
  <c r="O15" i="21"/>
  <c r="N15" i="21"/>
  <c r="O35" i="21"/>
  <c r="N35" i="21"/>
  <c r="C44" i="1"/>
  <c r="M9" i="19"/>
  <c r="M17" i="19"/>
  <c r="M25" i="19"/>
  <c r="M33" i="19"/>
  <c r="M10" i="19"/>
  <c r="M18" i="19"/>
  <c r="M26" i="19"/>
  <c r="M34" i="19"/>
  <c r="M11" i="19"/>
  <c r="M19" i="19"/>
  <c r="M27" i="19"/>
  <c r="M35" i="19"/>
  <c r="M12" i="19"/>
  <c r="M20" i="19"/>
  <c r="M28" i="19"/>
  <c r="M36" i="19"/>
  <c r="M13" i="19"/>
  <c r="M21" i="19"/>
  <c r="M29" i="19"/>
  <c r="M37" i="19"/>
  <c r="M24" i="19"/>
  <c r="M14" i="19"/>
  <c r="M22" i="19"/>
  <c r="M30" i="19"/>
  <c r="M7" i="19"/>
  <c r="M32" i="19"/>
  <c r="M15" i="19"/>
  <c r="M23" i="19"/>
  <c r="M31" i="19"/>
  <c r="M8" i="19"/>
  <c r="M16" i="19"/>
  <c r="N38" i="20"/>
  <c r="N32" i="21"/>
  <c r="O32" i="21"/>
  <c r="N24" i="21"/>
  <c r="O24" i="21"/>
  <c r="N22" i="21"/>
  <c r="O22" i="21"/>
  <c r="N36" i="21"/>
  <c r="O36" i="21"/>
  <c r="O11" i="21"/>
  <c r="N11" i="21"/>
  <c r="N17" i="21"/>
  <c r="O17" i="21"/>
  <c r="N31" i="21"/>
  <c r="O31" i="21"/>
  <c r="N29" i="21"/>
  <c r="O29" i="21"/>
  <c r="N9" i="21"/>
  <c r="O9" i="21"/>
  <c r="O21" i="21"/>
  <c r="N21" i="21"/>
  <c r="N16" i="21"/>
  <c r="O16" i="21"/>
  <c r="O14" i="21"/>
  <c r="N14" i="21"/>
  <c r="O28" i="21"/>
  <c r="N28" i="21"/>
  <c r="O34" i="21"/>
  <c r="N34" i="21"/>
  <c r="T41" i="27"/>
  <c r="O42" i="27" s="1"/>
  <c r="O41" i="28" s="1"/>
  <c r="N14" i="19" l="1"/>
  <c r="O14" i="19"/>
  <c r="N18" i="19"/>
  <c r="O18" i="19"/>
  <c r="N12" i="19"/>
  <c r="O12" i="19"/>
  <c r="N21" i="19"/>
  <c r="O21" i="19"/>
  <c r="N19" i="19"/>
  <c r="O19" i="19"/>
  <c r="O17" i="19"/>
  <c r="N17" i="19"/>
  <c r="I44" i="20"/>
  <c r="J44" i="20" s="1"/>
  <c r="I45" i="20" s="1"/>
  <c r="N23" i="19"/>
  <c r="O23" i="19"/>
  <c r="O37" i="19"/>
  <c r="N37" i="19"/>
  <c r="O35" i="19"/>
  <c r="N35" i="19"/>
  <c r="N33" i="19"/>
  <c r="O33" i="19"/>
  <c r="N29" i="19"/>
  <c r="O29" i="19"/>
  <c r="O7" i="19"/>
  <c r="M38" i="19"/>
  <c r="N7" i="19"/>
  <c r="N13" i="19"/>
  <c r="O13" i="19"/>
  <c r="N11" i="19"/>
  <c r="O11" i="19"/>
  <c r="O9" i="19"/>
  <c r="N9" i="19"/>
  <c r="N38" i="21"/>
  <c r="N31" i="19"/>
  <c r="O31" i="19"/>
  <c r="N10" i="19"/>
  <c r="O10" i="19"/>
  <c r="N27" i="19"/>
  <c r="O27" i="19"/>
  <c r="N30" i="19"/>
  <c r="O30" i="19"/>
  <c r="N36" i="19"/>
  <c r="O36" i="19"/>
  <c r="N34" i="19"/>
  <c r="O34" i="19"/>
  <c r="M8" i="1"/>
  <c r="M16" i="1"/>
  <c r="M24" i="1"/>
  <c r="M32" i="1"/>
  <c r="M9" i="1"/>
  <c r="M17" i="1"/>
  <c r="M25" i="1"/>
  <c r="M33" i="1"/>
  <c r="M10" i="1"/>
  <c r="M18" i="1"/>
  <c r="M26" i="1"/>
  <c r="M34" i="1"/>
  <c r="M11" i="1"/>
  <c r="M19" i="1"/>
  <c r="M27" i="1"/>
  <c r="M35" i="1"/>
  <c r="M12" i="1"/>
  <c r="M20" i="1"/>
  <c r="M28" i="1"/>
  <c r="M36" i="1"/>
  <c r="M13" i="1"/>
  <c r="M21" i="1"/>
  <c r="M29" i="1"/>
  <c r="M37" i="1"/>
  <c r="M14" i="1"/>
  <c r="M22" i="1"/>
  <c r="M30" i="1"/>
  <c r="M7" i="1"/>
  <c r="M15" i="1"/>
  <c r="M23" i="1"/>
  <c r="M31" i="1"/>
  <c r="O38" i="21"/>
  <c r="O8" i="19"/>
  <c r="N8" i="19"/>
  <c r="O20" i="19"/>
  <c r="N20" i="19"/>
  <c r="N24" i="19"/>
  <c r="O24" i="19"/>
  <c r="N15" i="19"/>
  <c r="O15" i="19"/>
  <c r="N25" i="19"/>
  <c r="O25" i="19"/>
  <c r="N32" i="19"/>
  <c r="O32" i="19"/>
  <c r="N16" i="19"/>
  <c r="O16" i="19"/>
  <c r="N22" i="19"/>
  <c r="O22" i="19"/>
  <c r="N28" i="19"/>
  <c r="O28" i="19"/>
  <c r="N26" i="19"/>
  <c r="O26" i="19"/>
  <c r="E45" i="21"/>
  <c r="E44" i="21"/>
  <c r="T44" i="21" s="1"/>
  <c r="I44" i="21" s="1"/>
  <c r="T38" i="21"/>
  <c r="N42" i="27"/>
  <c r="N43" i="28" s="1"/>
  <c r="N41" i="28" s="1"/>
  <c r="T40" i="28" s="1"/>
  <c r="N22" i="1" l="1"/>
  <c r="O22" i="1"/>
  <c r="O16" i="1"/>
  <c r="N16" i="1"/>
  <c r="N12" i="1"/>
  <c r="O12" i="1"/>
  <c r="O10" i="1"/>
  <c r="N10" i="1"/>
  <c r="O33" i="1"/>
  <c r="N33" i="1"/>
  <c r="N31" i="1"/>
  <c r="O31" i="1"/>
  <c r="O29" i="1"/>
  <c r="N29" i="1"/>
  <c r="N27" i="1"/>
  <c r="O27" i="1"/>
  <c r="O25" i="1"/>
  <c r="N25" i="1"/>
  <c r="O20" i="1"/>
  <c r="N20" i="1"/>
  <c r="J44" i="21"/>
  <c r="I45" i="21" s="1"/>
  <c r="N23" i="1"/>
  <c r="O23" i="1"/>
  <c r="O21" i="1"/>
  <c r="N21" i="1"/>
  <c r="O17" i="1"/>
  <c r="N17" i="1"/>
  <c r="N15" i="1"/>
  <c r="O15" i="1"/>
  <c r="O13" i="1"/>
  <c r="N13" i="1"/>
  <c r="N11" i="1"/>
  <c r="O11" i="1"/>
  <c r="O9" i="1"/>
  <c r="N9" i="1"/>
  <c r="N38" i="19"/>
  <c r="O37" i="1"/>
  <c r="N37" i="1"/>
  <c r="O19" i="1"/>
  <c r="N19" i="1"/>
  <c r="M38" i="1"/>
  <c r="O7" i="1"/>
  <c r="N7" i="1"/>
  <c r="O36" i="1"/>
  <c r="N36" i="1"/>
  <c r="N34" i="1"/>
  <c r="O34" i="1"/>
  <c r="O32" i="1"/>
  <c r="N32" i="1"/>
  <c r="T38" i="19"/>
  <c r="E44" i="19"/>
  <c r="T44" i="19" s="1"/>
  <c r="I44" i="19" s="1"/>
  <c r="E45" i="19"/>
  <c r="N18" i="1"/>
  <c r="O18" i="1"/>
  <c r="N14" i="1"/>
  <c r="O14" i="1"/>
  <c r="O8" i="1"/>
  <c r="N8" i="1"/>
  <c r="N35" i="1"/>
  <c r="O35" i="1"/>
  <c r="N30" i="1"/>
  <c r="O30" i="1"/>
  <c r="O28" i="1"/>
  <c r="N28" i="1"/>
  <c r="O26" i="1"/>
  <c r="N26" i="1"/>
  <c r="O24" i="1"/>
  <c r="N24" i="1"/>
  <c r="O38" i="19"/>
  <c r="T41" i="28"/>
  <c r="O42" i="28" s="1"/>
  <c r="O41" i="29" s="1"/>
  <c r="J44" i="19" l="1"/>
  <c r="I45" i="19" s="1"/>
  <c r="N38" i="1"/>
  <c r="O38" i="1"/>
  <c r="E45" i="1"/>
  <c r="E44" i="1"/>
  <c r="T44" i="1" s="1"/>
  <c r="T38" i="1"/>
  <c r="N42" i="28"/>
  <c r="N43" i="29" s="1"/>
  <c r="N41" i="29" s="1"/>
  <c r="T40" i="29" s="1"/>
  <c r="I44" i="1" l="1"/>
  <c r="J44" i="1" s="1"/>
  <c r="I45" i="1" s="1"/>
  <c r="T41" i="29"/>
  <c r="O42" i="29" s="1"/>
  <c r="O41" i="22" s="1"/>
  <c r="N42" i="29" l="1"/>
  <c r="N43" i="22" s="1"/>
  <c r="N41" i="22" s="1"/>
  <c r="T40" i="22" s="1"/>
  <c r="T41" i="22" l="1"/>
  <c r="O42" i="22" s="1"/>
  <c r="O41" i="23" s="1"/>
  <c r="N42" i="22" l="1"/>
  <c r="N43" i="23" s="1"/>
  <c r="N41" i="23" s="1"/>
  <c r="T40" i="23" s="1"/>
  <c r="T41" i="23" s="1"/>
  <c r="O42" i="23" s="1"/>
  <c r="O41" i="24" s="1"/>
  <c r="N42" i="23" l="1"/>
  <c r="N43" i="24" s="1"/>
  <c r="N41" i="24" s="1"/>
  <c r="T40" i="24" l="1"/>
  <c r="T41" i="24" l="1"/>
  <c r="O42" i="24" s="1"/>
  <c r="O41" i="25" s="1"/>
  <c r="N42" i="24" l="1"/>
  <c r="N43" i="25" s="1"/>
  <c r="N41" i="25" s="1"/>
  <c r="T40" i="25" s="1"/>
  <c r="T41" i="25" l="1"/>
  <c r="O42" i="25" s="1"/>
  <c r="O41" i="20" s="1"/>
  <c r="N42" i="25" l="1"/>
  <c r="N43" i="20" s="1"/>
  <c r="N41" i="20" s="1"/>
  <c r="T40" i="20" s="1"/>
  <c r="T41" i="20" s="1"/>
  <c r="O42" i="20" s="1"/>
  <c r="O41" i="21" s="1"/>
  <c r="N42" i="20" l="1"/>
  <c r="N43" i="21" s="1"/>
  <c r="N41" i="21" s="1"/>
  <c r="T40" i="21" s="1"/>
  <c r="T41" i="21" l="1"/>
  <c r="O42" i="21" s="1"/>
  <c r="O41" i="19" s="1"/>
  <c r="N42" i="21" l="1"/>
  <c r="N43" i="19" s="1"/>
  <c r="N41" i="19" s="1"/>
  <c r="T40" i="19" s="1"/>
  <c r="T41" i="19" l="1"/>
  <c r="O42" i="19" s="1"/>
  <c r="O41" i="1" s="1"/>
  <c r="N42" i="19" l="1"/>
  <c r="N43" i="1" s="1"/>
  <c r="N41" i="1" s="1"/>
  <c r="T40" i="1" l="1"/>
  <c r="T41" i="1" s="1"/>
  <c r="O42" i="1" s="1"/>
  <c r="N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Boerlin, Michael Lukas FKD</author>
  </authors>
  <commentList>
    <comment ref="R7" authorId="0" shapeId="0" xr:uid="{00000000-0006-0000-0F00-000001000000}">
      <text>
        <r>
          <rPr>
            <b/>
            <sz val="9"/>
            <color indexed="81"/>
            <rFont val="Segoe UI"/>
            <family val="2"/>
          </rPr>
          <t>Boerlin, Michael Lukas FKD:</t>
        </r>
        <r>
          <rPr>
            <sz val="9"/>
            <color indexed="81"/>
            <rFont val="Segoe UI"/>
            <family val="2"/>
          </rPr>
          <t xml:space="preserve">
Wenn der Absenzen-Code in der Steuertabelle hinterlegt ist, wird kein "F" angezeigt und das Feld in der Spalte Q wird nicht rot</t>
        </r>
      </text>
    </comment>
  </commentList>
</comments>
</file>

<file path=xl/sharedStrings.xml><?xml version="1.0" encoding="utf-8"?>
<sst xmlns="http://schemas.openxmlformats.org/spreadsheetml/2006/main" count="688" uniqueCount="122">
  <si>
    <t>Arbeitszeiterfassung</t>
  </si>
  <si>
    <t>Vormittag</t>
  </si>
  <si>
    <t>Nachmittag</t>
  </si>
  <si>
    <t>Unterbrechung</t>
  </si>
  <si>
    <t>Beginn</t>
  </si>
  <si>
    <t>Ende</t>
  </si>
  <si>
    <t>STD</t>
  </si>
  <si>
    <t>Total</t>
  </si>
  <si>
    <t>Soll</t>
  </si>
  <si>
    <t>+</t>
  </si>
  <si>
    <t>-</t>
  </si>
  <si>
    <t>Name:</t>
  </si>
  <si>
    <t>Dienststelle:</t>
  </si>
  <si>
    <t>Abteilung:</t>
  </si>
  <si>
    <t>Absenzen gemäss Codes</t>
  </si>
  <si>
    <t>Grund:</t>
  </si>
  <si>
    <t>Stunden</t>
  </si>
  <si>
    <t>Mitarbeiter/in:</t>
  </si>
  <si>
    <t>Vorgesetzte/r:</t>
  </si>
  <si>
    <t>Visum:</t>
  </si>
  <si>
    <t>1. Arzt / Krankheit / Unfall / Therapien</t>
  </si>
  <si>
    <t>Code</t>
  </si>
  <si>
    <t>Bezeichnung</t>
  </si>
  <si>
    <t>AARG</t>
  </si>
  <si>
    <t>Arztbesuch (Gleitzeitmodelle)</t>
  </si>
  <si>
    <t>AARF</t>
  </si>
  <si>
    <t>Arztbesuch (Fixzeitenmodell)</t>
  </si>
  <si>
    <t>AUNF</t>
  </si>
  <si>
    <t>Unfall</t>
  </si>
  <si>
    <t>2. Ferien / Urlaub / Mandate / Öffentlichkeitsdienst</t>
  </si>
  <si>
    <t>ABEZ</t>
  </si>
  <si>
    <t>Bezahlter Urlaub</t>
  </si>
  <si>
    <t>AFER</t>
  </si>
  <si>
    <t>Ferien</t>
  </si>
  <si>
    <t>AGUR</t>
  </si>
  <si>
    <t>Gekaufter Urlaub</t>
  </si>
  <si>
    <t>AURL</t>
  </si>
  <si>
    <t>Kurzurlaub</t>
  </si>
  <si>
    <t>ABVA</t>
  </si>
  <si>
    <t>Bezahlter Vaterschaftsurlaub</t>
  </si>
  <si>
    <t>AMVA</t>
  </si>
  <si>
    <t>Unbezahlter Mutterschafts-, Vaterschafts- und Adoptionsurlaub</t>
  </si>
  <si>
    <t>AOED</t>
  </si>
  <si>
    <t>Öffentlichkeitsdienst</t>
  </si>
  <si>
    <t>ANEB</t>
  </si>
  <si>
    <t>Politik / Expert/in</t>
  </si>
  <si>
    <t>ASWA</t>
  </si>
  <si>
    <t>Schwangerschaftsurlaub</t>
  </si>
  <si>
    <t>AUNB</t>
  </si>
  <si>
    <t>Unbezahlter Urlaub</t>
  </si>
  <si>
    <t>3. Kursbesuch / Unterricht / Arbeitszeit auswärts</t>
  </si>
  <si>
    <t>AEXT</t>
  </si>
  <si>
    <t>Arbeitszeit auswärts</t>
  </si>
  <si>
    <t>AKUA</t>
  </si>
  <si>
    <t>Kursbesuch angeordnet</t>
  </si>
  <si>
    <t>AKUN</t>
  </si>
  <si>
    <t xml:space="preserve">Kursbesuch nicht angeordnet </t>
  </si>
  <si>
    <t>AUNT</t>
  </si>
  <si>
    <t>Unterricht</t>
  </si>
  <si>
    <t>4. Zuschläge / Zulagen / Pikett</t>
  </si>
  <si>
    <t>APIK</t>
  </si>
  <si>
    <t>Zulage Pikettdienst</t>
  </si>
  <si>
    <t>AZUS</t>
  </si>
  <si>
    <t>Zulage Schicht</t>
  </si>
  <si>
    <t>AZSL</t>
  </si>
  <si>
    <t>Zuschlag Überzeit</t>
  </si>
  <si>
    <t>5. Kompensation Zeitsaldo / Überzeit</t>
  </si>
  <si>
    <t>AUEB</t>
  </si>
  <si>
    <t xml:space="preserve">Kompensation Überzeit </t>
  </si>
  <si>
    <t>AGLA</t>
  </si>
  <si>
    <t>Kompensation Zeitsaldo</t>
  </si>
  <si>
    <t>gT</t>
  </si>
  <si>
    <t>Absenzencode</t>
  </si>
  <si>
    <t>Beschäftigungs-</t>
  </si>
  <si>
    <t>grad in %</t>
  </si>
  <si>
    <t>Total Soll</t>
  </si>
  <si>
    <t xml:space="preserve">geleistete </t>
  </si>
  <si>
    <t>Arbeitsstunden / Übertrag</t>
  </si>
  <si>
    <t>bezahlte Absenz</t>
  </si>
  <si>
    <t>gibt es den Tag im Monat</t>
  </si>
  <si>
    <t>Ferienbezug diesen Monat</t>
  </si>
  <si>
    <t>Restguthaben</t>
  </si>
  <si>
    <t>Guthaben Vormonat</t>
  </si>
  <si>
    <t>Tagen:</t>
  </si>
  <si>
    <t>Ferien-bezug in</t>
  </si>
  <si>
    <t>Std</t>
  </si>
  <si>
    <t>Min</t>
  </si>
  <si>
    <t>Neuer Stundensaldo</t>
  </si>
  <si>
    <t>Stundensaldo Vormonat</t>
  </si>
  <si>
    <t>Saldo</t>
  </si>
  <si>
    <t>aktueller Monat</t>
  </si>
  <si>
    <t>Jahr</t>
  </si>
  <si>
    <t>4. Absenzcodes</t>
  </si>
  <si>
    <t>in Std. &amp; Min.</t>
  </si>
  <si>
    <t>AKRA</t>
  </si>
  <si>
    <t>Krankheit</t>
  </si>
  <si>
    <t>Februar</t>
  </si>
  <si>
    <t>nm</t>
  </si>
  <si>
    <t>Sämtliche Bestimmungen sind im Internet unter folgendem Link aufgeschaltet:</t>
  </si>
  <si>
    <t>AARGAARFAKRAAUNF2. Ferien / Urlaub / Mandate / ÖffentlichkeitsdienstCodeABEZAFERAGURAURLABVAAMVAAOEDANEBASWAAUNB3. Kursbesuch / Unterricht / Arbeitszeit auswärtsCodeAEXTAKUAAKUNAUNT4. Zuschläge / Zulagen / PikettCodeAPIKAZUSAZSL5. Kompensation Zeitsaldo / ÜberzeitCodeAUEBAGLA</t>
  </si>
  <si>
    <t>gibt es den Tag im Monat?</t>
  </si>
  <si>
    <t>Neujahr</t>
  </si>
  <si>
    <t>Fasnachtsmontag</t>
  </si>
  <si>
    <t>Fasnachtsmittwoch</t>
  </si>
  <si>
    <t>Karfreitag</t>
  </si>
  <si>
    <t>Ostermontag</t>
  </si>
  <si>
    <t>Tag der Arbeit</t>
  </si>
  <si>
    <t>Auffahrtstag</t>
  </si>
  <si>
    <t>Freitag nach Auffart</t>
  </si>
  <si>
    <t>Pfingstmontag</t>
  </si>
  <si>
    <t>Nationalfeiertag</t>
  </si>
  <si>
    <t>Heiligabend</t>
  </si>
  <si>
    <t>Weihnachtstag</t>
  </si>
  <si>
    <t>Stephanstag</t>
  </si>
  <si>
    <t>Silvester</t>
  </si>
  <si>
    <t>Allgemeine Informationen</t>
  </si>
  <si>
    <t>In der Januartabelle zuerst Name, Dienststelle &amp; Abteilung eintragen.</t>
  </si>
  <si>
    <t>In der Januartabelle, im Feld C44 ist der Beschäftigungsgrad einzutragen. Damit übernimmt es die entsprechende Sollzeit pro Tag/Woche für das ganze Jahr.</t>
  </si>
  <si>
    <t>In den Feldern N41 &amp; O41 ist der allfällige Restsaldo der Gleitzeit aus der Zeiterfassung vom Vorjahr zu übertragen.</t>
  </si>
  <si>
    <t>Im Feld S39 ist der allfällige Restsaldo der Ferientage vom Vorjahr zu addieren.</t>
  </si>
  <si>
    <t>Im Feld S39 ist der Ferienanspruch vom aktuellen Jahr einzutragen (die üblichen 25 Tage sind schon eingegeben).</t>
  </si>
  <si>
    <t>https://www.baselland.ch/politik-und-behorden/direktionen/finanz-und-kirchendirektion/personalamt/arbeitszeiten/nettoarbeitszeiten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</si>
</sst>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mmmm"/>
    <numFmt numFmtId="166" formatCode="dd:hh:mm"/>
    <numFmt numFmtId="167" formatCode="0\:"/>
    <numFmt numFmtId="168" formatCode="00"/>
    <numFmt numFmtId="169" formatCode="0.0#\ %"/>
  </numFmts>
  <fonts count="33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"/>
      <color indexed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9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49" fontId="0" fillId="0" borderId="0" xfId="0" quotePrefix="1" applyNumberForma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3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2" xfId="0" applyFont="1" applyFill="1" applyBorder="1"/>
    <xf numFmtId="0" fontId="5" fillId="0" borderId="4" xfId="0" applyFont="1" applyFill="1" applyBorder="1"/>
    <xf numFmtId="0" fontId="2" fillId="0" borderId="3" xfId="0" applyFont="1" applyFill="1" applyBorder="1"/>
    <xf numFmtId="0" fontId="7" fillId="0" borderId="17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0" xfId="0" applyFont="1" applyFill="1" applyBorder="1"/>
    <xf numFmtId="0" fontId="5" fillId="0" borderId="17" xfId="0" applyFont="1" applyFill="1" applyBorder="1" applyAlignment="1">
      <alignment vertical="center"/>
    </xf>
    <xf numFmtId="0" fontId="2" fillId="0" borderId="14" xfId="0" applyFont="1" applyFill="1" applyBorder="1"/>
    <xf numFmtId="0" fontId="6" fillId="0" borderId="18" xfId="0" applyFont="1" applyFill="1" applyBorder="1" applyAlignment="1"/>
    <xf numFmtId="0" fontId="6" fillId="0" borderId="7" xfId="0" applyFont="1" applyFill="1" applyBorder="1" applyAlignment="1"/>
    <xf numFmtId="9" fontId="6" fillId="0" borderId="3" xfId="0" applyNumberFormat="1" applyFont="1" applyFill="1" applyBorder="1" applyAlignment="1">
      <alignment wrapText="1"/>
    </xf>
    <xf numFmtId="0" fontId="2" fillId="0" borderId="1" xfId="0" applyFont="1" applyFill="1" applyBorder="1"/>
    <xf numFmtId="0" fontId="2" fillId="0" borderId="0" xfId="0" applyFont="1" applyFill="1"/>
    <xf numFmtId="0" fontId="2" fillId="0" borderId="7" xfId="0" applyFont="1" applyFill="1" applyBorder="1"/>
    <xf numFmtId="0" fontId="5" fillId="0" borderId="19" xfId="0" applyFont="1" applyFill="1" applyBorder="1"/>
    <xf numFmtId="0" fontId="5" fillId="0" borderId="2" xfId="0" applyFont="1" applyFill="1" applyBorder="1" applyAlignment="1">
      <alignment horizontal="right"/>
    </xf>
    <xf numFmtId="0" fontId="5" fillId="0" borderId="16" xfId="0" applyFont="1" applyFill="1" applyBorder="1"/>
    <xf numFmtId="0" fontId="5" fillId="0" borderId="2" xfId="0" applyFont="1" applyFill="1" applyBorder="1"/>
    <xf numFmtId="20" fontId="2" fillId="0" borderId="17" xfId="0" applyNumberFormat="1" applyFont="1" applyFill="1" applyBorder="1"/>
    <xf numFmtId="0" fontId="11" fillId="0" borderId="0" xfId="0" applyFont="1"/>
    <xf numFmtId="0" fontId="5" fillId="0" borderId="1" xfId="0" applyFont="1" applyBorder="1" applyAlignment="1">
      <alignment horizontal="right"/>
    </xf>
    <xf numFmtId="0" fontId="5" fillId="0" borderId="20" xfId="0" applyFont="1" applyBorder="1"/>
    <xf numFmtId="0" fontId="7" fillId="0" borderId="2" xfId="0" applyFont="1" applyBorder="1" applyAlignment="1"/>
    <xf numFmtId="0" fontId="7" fillId="0" borderId="3" xfId="0" applyFont="1" applyBorder="1" applyAlignment="1"/>
    <xf numFmtId="164" fontId="12" fillId="0" borderId="3" xfId="0" applyNumberFormat="1" applyFont="1" applyBorder="1" applyAlignment="1"/>
    <xf numFmtId="0" fontId="6" fillId="0" borderId="17" xfId="0" applyFont="1" applyBorder="1" applyAlignment="1">
      <alignment horizontal="left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167" fontId="6" fillId="0" borderId="0" xfId="0" applyNumberFormat="1" applyFont="1" applyBorder="1"/>
    <xf numFmtId="164" fontId="2" fillId="0" borderId="0" xfId="0" applyNumberFormat="1" applyFont="1" applyFill="1"/>
    <xf numFmtId="168" fontId="13" fillId="0" borderId="0" xfId="0" applyNumberFormat="1" applyFont="1" applyBorder="1" applyAlignment="1">
      <alignment horizontal="left"/>
    </xf>
    <xf numFmtId="167" fontId="5" fillId="0" borderId="0" xfId="0" applyNumberFormat="1" applyFont="1" applyBorder="1"/>
    <xf numFmtId="168" fontId="5" fillId="0" borderId="0" xfId="0" applyNumberFormat="1" applyFont="1" applyBorder="1" applyAlignment="1">
      <alignment horizontal="left"/>
    </xf>
    <xf numFmtId="168" fontId="5" fillId="0" borderId="0" xfId="0" applyNumberFormat="1" applyFont="1" applyFill="1" applyBorder="1" applyAlignment="1">
      <alignment horizontal="left"/>
    </xf>
    <xf numFmtId="0" fontId="6" fillId="0" borderId="15" xfId="0" applyFont="1" applyBorder="1"/>
    <xf numFmtId="0" fontId="2" fillId="0" borderId="20" xfId="0" applyFont="1" applyBorder="1"/>
    <xf numFmtId="0" fontId="5" fillId="0" borderId="0" xfId="0" applyFont="1" applyFill="1" applyBorder="1"/>
    <xf numFmtId="0" fontId="6" fillId="0" borderId="7" xfId="0" applyFont="1" applyBorder="1"/>
    <xf numFmtId="0" fontId="6" fillId="0" borderId="1" xfId="0" applyFont="1" applyBorder="1"/>
    <xf numFmtId="0" fontId="2" fillId="0" borderId="18" xfId="0" quotePrefix="1" applyFont="1" applyFill="1" applyBorder="1"/>
    <xf numFmtId="0" fontId="5" fillId="0" borderId="18" xfId="0" quotePrefix="1" applyFont="1" applyFill="1" applyBorder="1"/>
    <xf numFmtId="168" fontId="5" fillId="0" borderId="5" xfId="0" applyNumberFormat="1" applyFont="1" applyBorder="1" applyAlignment="1">
      <alignment horizontal="left"/>
    </xf>
    <xf numFmtId="0" fontId="5" fillId="0" borderId="19" xfId="0" applyFont="1" applyBorder="1" applyAlignment="1">
      <alignment horizontal="right"/>
    </xf>
    <xf numFmtId="12" fontId="5" fillId="0" borderId="5" xfId="0" applyNumberFormat="1" applyFont="1" applyBorder="1" applyAlignment="1">
      <alignment horizontal="left"/>
    </xf>
    <xf numFmtId="0" fontId="14" fillId="0" borderId="18" xfId="0" applyFont="1" applyFill="1" applyBorder="1" applyAlignment="1">
      <alignment horizontal="left"/>
    </xf>
    <xf numFmtId="167" fontId="5" fillId="0" borderId="19" xfId="0" applyNumberFormat="1" applyFont="1" applyBorder="1" applyAlignment="1">
      <alignment horizontal="right"/>
    </xf>
    <xf numFmtId="164" fontId="2" fillId="0" borderId="0" xfId="0" applyNumberFormat="1" applyFont="1"/>
    <xf numFmtId="167" fontId="5" fillId="0" borderId="18" xfId="0" applyNumberFormat="1" applyFont="1" applyFill="1" applyBorder="1" applyAlignment="1">
      <alignment horizontal="right"/>
    </xf>
    <xf numFmtId="166" fontId="15" fillId="0" borderId="0" xfId="0" applyNumberFormat="1" applyFont="1" applyFill="1" applyBorder="1"/>
    <xf numFmtId="166" fontId="15" fillId="0" borderId="7" xfId="0" applyNumberFormat="1" applyFont="1" applyFill="1" applyBorder="1"/>
    <xf numFmtId="166" fontId="15" fillId="0" borderId="21" xfId="0" applyNumberFormat="1" applyFont="1" applyFill="1" applyBorder="1"/>
    <xf numFmtId="164" fontId="5" fillId="0" borderId="1" xfId="0" applyNumberFormat="1" applyFont="1" applyBorder="1"/>
    <xf numFmtId="164" fontId="5" fillId="0" borderId="3" xfId="0" applyNumberFormat="1" applyFont="1" applyBorder="1"/>
    <xf numFmtId="20" fontId="16" fillId="0" borderId="5" xfId="0" applyNumberFormat="1" applyFont="1" applyFill="1" applyBorder="1" applyProtection="1">
      <protection locked="0"/>
    </xf>
    <xf numFmtId="20" fontId="16" fillId="0" borderId="17" xfId="0" applyNumberFormat="1" applyFont="1" applyFill="1" applyBorder="1" applyProtection="1">
      <protection locked="0"/>
    </xf>
    <xf numFmtId="20" fontId="16" fillId="0" borderId="17" xfId="0" applyNumberFormat="1" applyFont="1" applyBorder="1" applyProtection="1">
      <protection locked="0"/>
    </xf>
    <xf numFmtId="2" fontId="16" fillId="0" borderId="17" xfId="0" applyNumberFormat="1" applyFont="1" applyBorder="1" applyAlignment="1" applyProtection="1">
      <protection locked="0"/>
    </xf>
    <xf numFmtId="0" fontId="16" fillId="0" borderId="17" xfId="0" applyFont="1" applyBorder="1" applyAlignment="1" applyProtection="1">
      <protection locked="0"/>
    </xf>
    <xf numFmtId="164" fontId="16" fillId="0" borderId="5" xfId="0" applyNumberFormat="1" applyFont="1" applyBorder="1" applyAlignment="1" applyProtection="1">
      <protection locked="0"/>
    </xf>
    <xf numFmtId="0" fontId="16" fillId="0" borderId="17" xfId="0" applyFont="1" applyBorder="1" applyProtection="1">
      <protection locked="0"/>
    </xf>
    <xf numFmtId="164" fontId="17" fillId="0" borderId="1" xfId="0" applyNumberFormat="1" applyFont="1" applyBorder="1" applyProtection="1">
      <protection locked="0"/>
    </xf>
    <xf numFmtId="167" fontId="17" fillId="0" borderId="19" xfId="0" applyNumberFormat="1" applyFont="1" applyBorder="1" applyProtection="1">
      <protection locked="0"/>
    </xf>
    <xf numFmtId="168" fontId="17" fillId="0" borderId="5" xfId="0" applyNumberFormat="1" applyFont="1" applyBorder="1" applyAlignment="1" applyProtection="1">
      <alignment horizontal="left"/>
      <protection locked="0"/>
    </xf>
    <xf numFmtId="0" fontId="5" fillId="0" borderId="15" xfId="0" applyFont="1" applyFill="1" applyBorder="1"/>
    <xf numFmtId="0" fontId="5" fillId="0" borderId="14" xfId="0" applyFont="1" applyFill="1" applyBorder="1"/>
    <xf numFmtId="0" fontId="5" fillId="0" borderId="15" xfId="0" applyFont="1" applyBorder="1"/>
    <xf numFmtId="0" fontId="23" fillId="0" borderId="17" xfId="0" applyFont="1" applyFill="1" applyBorder="1" applyAlignment="1">
      <alignment vertical="center"/>
    </xf>
    <xf numFmtId="20" fontId="24" fillId="0" borderId="5" xfId="0" applyNumberFormat="1" applyFont="1" applyFill="1" applyBorder="1" applyProtection="1">
      <protection locked="0"/>
    </xf>
    <xf numFmtId="20" fontId="24" fillId="0" borderId="17" xfId="0" applyNumberFormat="1" applyFont="1" applyFill="1" applyBorder="1" applyProtection="1">
      <protection locked="0"/>
    </xf>
    <xf numFmtId="20" fontId="25" fillId="0" borderId="17" xfId="0" applyNumberFormat="1" applyFont="1" applyFill="1" applyBorder="1"/>
    <xf numFmtId="0" fontId="25" fillId="0" borderId="0" xfId="0" applyFont="1" applyFill="1" applyBorder="1"/>
    <xf numFmtId="0" fontId="25" fillId="0" borderId="0" xfId="0" applyFont="1"/>
    <xf numFmtId="0" fontId="5" fillId="0" borderId="14" xfId="0" applyFont="1" applyBorder="1"/>
    <xf numFmtId="0" fontId="2" fillId="0" borderId="16" xfId="0" applyFont="1" applyBorder="1"/>
    <xf numFmtId="0" fontId="5" fillId="0" borderId="19" xfId="0" applyFont="1" applyBorder="1"/>
    <xf numFmtId="0" fontId="7" fillId="0" borderId="17" xfId="0" applyFont="1" applyBorder="1" applyAlignment="1">
      <alignment horizontal="left"/>
    </xf>
    <xf numFmtId="0" fontId="7" fillId="0" borderId="16" xfId="0" applyFont="1" applyBorder="1" applyAlignment="1"/>
    <xf numFmtId="0" fontId="5" fillId="0" borderId="18" xfId="0" applyFont="1" applyBorder="1"/>
    <xf numFmtId="0" fontId="6" fillId="0" borderId="14" xfId="0" applyFont="1" applyBorder="1"/>
    <xf numFmtId="0" fontId="6" fillId="0" borderId="18" xfId="0" applyFont="1" applyBorder="1"/>
    <xf numFmtId="166" fontId="26" fillId="0" borderId="0" xfId="0" applyNumberFormat="1" applyFont="1" applyFill="1" applyBorder="1"/>
    <xf numFmtId="0" fontId="26" fillId="0" borderId="0" xfId="0" applyFont="1"/>
    <xf numFmtId="0" fontId="27" fillId="0" borderId="0" xfId="0" applyFont="1" applyFill="1" applyBorder="1"/>
    <xf numFmtId="167" fontId="28" fillId="0" borderId="0" xfId="0" applyNumberFormat="1" applyFont="1" applyBorder="1"/>
    <xf numFmtId="0" fontId="3" fillId="0" borderId="14" xfId="0" applyFont="1" applyFill="1" applyBorder="1" applyProtection="1"/>
    <xf numFmtId="0" fontId="2" fillId="0" borderId="15" xfId="0" applyFont="1" applyFill="1" applyBorder="1" applyProtection="1"/>
    <xf numFmtId="0" fontId="2" fillId="0" borderId="7" xfId="0" applyFont="1" applyFill="1" applyBorder="1" applyProtection="1"/>
    <xf numFmtId="0" fontId="5" fillId="0" borderId="15" xfId="0" applyFont="1" applyFill="1" applyBorder="1" applyProtection="1"/>
    <xf numFmtId="0" fontId="5" fillId="0" borderId="14" xfId="0" applyFont="1" applyFill="1" applyBorder="1" applyProtection="1"/>
    <xf numFmtId="0" fontId="5" fillId="0" borderId="15" xfId="0" applyFont="1" applyBorder="1" applyProtection="1"/>
    <xf numFmtId="0" fontId="14" fillId="0" borderId="18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16" xfId="0" applyFont="1" applyFill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5" fillId="0" borderId="3" xfId="0" applyFont="1" applyBorder="1" applyAlignment="1" applyProtection="1">
      <alignment horizontal="center"/>
    </xf>
    <xf numFmtId="0" fontId="5" fillId="0" borderId="19" xfId="0" applyFont="1" applyFill="1" applyBorder="1" applyProtection="1"/>
    <xf numFmtId="0" fontId="5" fillId="0" borderId="4" xfId="0" applyFont="1" applyFill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1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right"/>
    </xf>
    <xf numFmtId="0" fontId="5" fillId="0" borderId="16" xfId="0" applyFont="1" applyFill="1" applyBorder="1" applyProtection="1"/>
    <xf numFmtId="0" fontId="5" fillId="0" borderId="2" xfId="0" applyFont="1" applyFill="1" applyBorder="1" applyProtection="1"/>
    <xf numFmtId="0" fontId="5" fillId="0" borderId="2" xfId="0" applyFont="1" applyBorder="1" applyProtection="1"/>
    <xf numFmtId="0" fontId="5" fillId="0" borderId="3" xfId="0" applyFont="1" applyBorder="1" applyAlignment="1" applyProtection="1">
      <alignment horizontal="right"/>
    </xf>
    <xf numFmtId="0" fontId="5" fillId="0" borderId="6" xfId="0" applyFont="1" applyBorder="1" applyProtection="1"/>
    <xf numFmtId="0" fontId="7" fillId="0" borderId="2" xfId="0" applyFont="1" applyBorder="1" applyAlignment="1" applyProtection="1"/>
    <xf numFmtId="0" fontId="7" fillId="0" borderId="3" xfId="0" applyFont="1" applyBorder="1" applyAlignment="1" applyProtection="1"/>
    <xf numFmtId="164" fontId="12" fillId="0" borderId="3" xfId="0" applyNumberFormat="1" applyFont="1" applyBorder="1" applyAlignment="1" applyProtection="1"/>
    <xf numFmtId="0" fontId="5" fillId="0" borderId="17" xfId="0" applyFont="1" applyFill="1" applyBorder="1" applyAlignment="1" applyProtection="1">
      <alignment vertical="center"/>
    </xf>
    <xf numFmtId="20" fontId="2" fillId="0" borderId="17" xfId="0" applyNumberFormat="1" applyFont="1" applyFill="1" applyBorder="1" applyProtection="1"/>
    <xf numFmtId="0" fontId="2" fillId="0" borderId="14" xfId="0" applyFont="1" applyFill="1" applyBorder="1" applyProtection="1"/>
    <xf numFmtId="166" fontId="15" fillId="0" borderId="0" xfId="0" applyNumberFormat="1" applyFont="1" applyFill="1" applyBorder="1" applyProtection="1"/>
    <xf numFmtId="166" fontId="15" fillId="0" borderId="7" xfId="0" applyNumberFormat="1" applyFont="1" applyFill="1" applyBorder="1" applyProtection="1"/>
    <xf numFmtId="166" fontId="15" fillId="0" borderId="21" xfId="0" applyNumberFormat="1" applyFont="1" applyFill="1" applyBorder="1" applyProtection="1"/>
    <xf numFmtId="0" fontId="5" fillId="0" borderId="0" xfId="0" applyFont="1" applyBorder="1" applyProtection="1"/>
    <xf numFmtId="0" fontId="5" fillId="0" borderId="7" xfId="0" applyFont="1" applyBorder="1" applyAlignment="1" applyProtection="1">
      <alignment horizontal="right"/>
    </xf>
    <xf numFmtId="164" fontId="5" fillId="0" borderId="1" xfId="0" applyNumberFormat="1" applyFont="1" applyBorder="1" applyProtection="1"/>
    <xf numFmtId="0" fontId="2" fillId="0" borderId="18" xfId="0" applyFont="1" applyFill="1" applyBorder="1" applyProtection="1"/>
    <xf numFmtId="0" fontId="2" fillId="0" borderId="0" xfId="0" applyFont="1" applyBorder="1" applyProtection="1"/>
    <xf numFmtId="0" fontId="5" fillId="0" borderId="1" xfId="0" applyFont="1" applyBorder="1" applyAlignment="1" applyProtection="1">
      <alignment horizontal="right"/>
    </xf>
    <xf numFmtId="0" fontId="5" fillId="0" borderId="20" xfId="0" applyFont="1" applyBorder="1" applyProtection="1"/>
    <xf numFmtId="0" fontId="5" fillId="0" borderId="19" xfId="0" applyFont="1" applyBorder="1" applyAlignment="1" applyProtection="1">
      <alignment horizontal="right"/>
    </xf>
    <xf numFmtId="12" fontId="5" fillId="0" borderId="5" xfId="0" applyNumberFormat="1" applyFont="1" applyBorder="1" applyAlignment="1" applyProtection="1">
      <alignment horizontal="left"/>
    </xf>
    <xf numFmtId="0" fontId="2" fillId="0" borderId="20" xfId="0" applyFont="1" applyBorder="1" applyProtection="1"/>
    <xf numFmtId="164" fontId="5" fillId="0" borderId="3" xfId="0" applyNumberFormat="1" applyFont="1" applyBorder="1" applyProtection="1"/>
    <xf numFmtId="0" fontId="6" fillId="0" borderId="18" xfId="0" applyFont="1" applyFill="1" applyBorder="1" applyAlignment="1" applyProtection="1"/>
    <xf numFmtId="0" fontId="6" fillId="0" borderId="7" xfId="0" applyFont="1" applyFill="1" applyBorder="1" applyAlignment="1" applyProtection="1"/>
    <xf numFmtId="0" fontId="6" fillId="0" borderId="7" xfId="0" applyFont="1" applyBorder="1" applyProtection="1"/>
    <xf numFmtId="0" fontId="6" fillId="0" borderId="15" xfId="0" applyFont="1" applyBorder="1" applyProtection="1"/>
    <xf numFmtId="0" fontId="2" fillId="0" borderId="1" xfId="0" applyFont="1" applyBorder="1" applyProtection="1"/>
    <xf numFmtId="9" fontId="6" fillId="0" borderId="3" xfId="0" applyNumberFormat="1" applyFont="1" applyFill="1" applyBorder="1" applyAlignment="1" applyProtection="1">
      <alignment wrapText="1"/>
    </xf>
    <xf numFmtId="167" fontId="5" fillId="0" borderId="19" xfId="0" applyNumberFormat="1" applyFont="1" applyBorder="1" applyAlignment="1" applyProtection="1">
      <alignment horizontal="right"/>
    </xf>
    <xf numFmtId="168" fontId="5" fillId="0" borderId="5" xfId="0" applyNumberFormat="1" applyFont="1" applyBorder="1" applyAlignment="1" applyProtection="1">
      <alignment horizontal="left"/>
    </xf>
    <xf numFmtId="0" fontId="6" fillId="0" borderId="1" xfId="0" applyFont="1" applyBorder="1" applyProtection="1"/>
    <xf numFmtId="0" fontId="2" fillId="0" borderId="1" xfId="0" applyFont="1" applyFill="1" applyBorder="1" applyProtection="1"/>
    <xf numFmtId="0" fontId="2" fillId="0" borderId="18" xfId="0" quotePrefix="1" applyFont="1" applyFill="1" applyBorder="1" applyProtection="1"/>
    <xf numFmtId="167" fontId="28" fillId="0" borderId="0" xfId="0" applyNumberFormat="1" applyFont="1" applyBorder="1" applyProtection="1"/>
    <xf numFmtId="168" fontId="13" fillId="0" borderId="0" xfId="0" applyNumberFormat="1" applyFont="1" applyBorder="1" applyAlignment="1" applyProtection="1">
      <alignment horizontal="left"/>
    </xf>
    <xf numFmtId="0" fontId="6" fillId="0" borderId="0" xfId="0" applyFont="1" applyBorder="1" applyProtection="1"/>
    <xf numFmtId="166" fontId="15" fillId="0" borderId="0" xfId="0" applyNumberFormat="1" applyFont="1" applyFill="1" applyBorder="1" applyProtection="1">
      <protection locked="0"/>
    </xf>
    <xf numFmtId="0" fontId="1" fillId="0" borderId="23" xfId="0" applyNumberFormat="1" applyFont="1" applyFill="1" applyBorder="1" applyAlignment="1" applyProtection="1">
      <alignment horizontal="justify" vertical="top"/>
      <protection hidden="1"/>
    </xf>
    <xf numFmtId="0" fontId="1" fillId="0" borderId="12" xfId="0" applyNumberFormat="1" applyFont="1" applyFill="1" applyBorder="1" applyAlignment="1" applyProtection="1">
      <alignment horizontal="justify" vertical="top"/>
      <protection hidden="1"/>
    </xf>
    <xf numFmtId="0" fontId="1" fillId="0" borderId="10" xfId="0" applyNumberFormat="1" applyFont="1" applyFill="1" applyBorder="1" applyAlignment="1" applyProtection="1">
      <alignment horizontal="justify" vertical="top"/>
      <protection hidden="1"/>
    </xf>
    <xf numFmtId="0" fontId="1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protection hidden="1"/>
    </xf>
    <xf numFmtId="0" fontId="20" fillId="0" borderId="0" xfId="0" applyFont="1" applyFill="1" applyAlignment="1"/>
    <xf numFmtId="0" fontId="22" fillId="0" borderId="0" xfId="0" applyFont="1" applyFill="1" applyAlignment="1" applyProtection="1">
      <protection hidden="1"/>
    </xf>
    <xf numFmtId="0" fontId="21" fillId="0" borderId="0" xfId="0" applyFont="1" applyFill="1" applyAlignment="1">
      <alignment vertical="top"/>
    </xf>
    <xf numFmtId="16" fontId="21" fillId="0" borderId="0" xfId="0" applyNumberFormat="1" applyFont="1" applyFill="1" applyAlignment="1">
      <alignment vertical="top"/>
    </xf>
    <xf numFmtId="1" fontId="1" fillId="0" borderId="0" xfId="0" applyNumberFormat="1" applyFont="1" applyFill="1" applyAlignment="1" applyProtection="1">
      <protection hidden="1"/>
    </xf>
    <xf numFmtId="0" fontId="1" fillId="0" borderId="22" xfId="0" applyFont="1" applyFill="1" applyBorder="1" applyAlignment="1" applyProtection="1">
      <protection hidden="1"/>
    </xf>
    <xf numFmtId="0" fontId="1" fillId="0" borderId="0" xfId="0" applyFont="1" applyFill="1" applyAlignment="1"/>
    <xf numFmtId="14" fontId="20" fillId="0" borderId="12" xfId="0" applyNumberFormat="1" applyFont="1" applyFill="1" applyBorder="1" applyAlignment="1" applyProtection="1">
      <alignment horizontal="justify" vertical="top"/>
      <protection hidden="1"/>
    </xf>
    <xf numFmtId="0" fontId="8" fillId="0" borderId="12" xfId="0" applyFont="1" applyFill="1" applyBorder="1" applyAlignment="1" applyProtection="1">
      <alignment horizontal="justify" vertical="top"/>
      <protection hidden="1"/>
    </xf>
    <xf numFmtId="0" fontId="1" fillId="0" borderId="10" xfId="0" applyFont="1" applyFill="1" applyBorder="1" applyAlignment="1" applyProtection="1">
      <protection hidden="1"/>
    </xf>
    <xf numFmtId="0" fontId="19" fillId="0" borderId="0" xfId="0" applyNumberFormat="1" applyFont="1" applyFill="1" applyAlignment="1" applyProtection="1">
      <protection hidden="1"/>
    </xf>
    <xf numFmtId="14" fontId="8" fillId="0" borderId="12" xfId="0" applyNumberFormat="1" applyFont="1" applyFill="1" applyBorder="1" applyAlignment="1" applyProtection="1">
      <alignment horizontal="justify" vertical="top"/>
      <protection hidden="1"/>
    </xf>
    <xf numFmtId="0" fontId="19" fillId="0" borderId="0" xfId="0" applyFont="1" applyFill="1" applyAlignment="1" applyProtection="1">
      <protection hidden="1"/>
    </xf>
    <xf numFmtId="0" fontId="20" fillId="0" borderId="12" xfId="0" applyFont="1" applyFill="1" applyBorder="1" applyAlignment="1" applyProtection="1">
      <alignment horizontal="justify" vertical="top"/>
      <protection hidden="1"/>
    </xf>
    <xf numFmtId="14" fontId="20" fillId="0" borderId="10" xfId="0" applyNumberFormat="1" applyFont="1" applyFill="1" applyBorder="1" applyAlignment="1" applyProtection="1">
      <alignment horizontal="justify" vertical="top"/>
      <protection hidden="1"/>
    </xf>
    <xf numFmtId="1" fontId="20" fillId="0" borderId="0" xfId="0" applyNumberFormat="1" applyFont="1" applyFill="1" applyAlignment="1" applyProtection="1">
      <protection hidden="1"/>
    </xf>
    <xf numFmtId="1" fontId="22" fillId="0" borderId="0" xfId="0" applyNumberFormat="1" applyFont="1" applyFill="1" applyAlignment="1" applyProtection="1">
      <protection hidden="1"/>
    </xf>
    <xf numFmtId="0" fontId="22" fillId="0" borderId="0" xfId="0" applyFont="1" applyFill="1" applyAlignment="1"/>
    <xf numFmtId="0" fontId="1" fillId="0" borderId="12" xfId="0" applyFont="1" applyFill="1" applyBorder="1" applyAlignment="1" applyProtection="1">
      <alignment horizontal="justify" vertical="top"/>
      <protection hidden="1"/>
    </xf>
    <xf numFmtId="0" fontId="1" fillId="0" borderId="10" xfId="0" applyFont="1" applyFill="1" applyBorder="1" applyAlignment="1" applyProtection="1">
      <alignment horizontal="justify" vertical="top"/>
      <protection hidden="1"/>
    </xf>
    <xf numFmtId="14" fontId="2" fillId="0" borderId="0" xfId="0" applyNumberFormat="1" applyFont="1"/>
    <xf numFmtId="14" fontId="2" fillId="0" borderId="0" xfId="0" applyNumberFormat="1" applyFont="1" applyBorder="1"/>
    <xf numFmtId="14" fontId="32" fillId="0" borderId="0" xfId="0" applyNumberFormat="1" applyFont="1"/>
    <xf numFmtId="0" fontId="1" fillId="0" borderId="0" xfId="0" applyFont="1"/>
    <xf numFmtId="0" fontId="29" fillId="0" borderId="0" xfId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2" fontId="5" fillId="0" borderId="18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6" fillId="0" borderId="18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0" fillId="0" borderId="1" xfId="0" applyFont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7" xfId="0" applyFont="1" applyFill="1" applyBorder="1" applyAlignment="1" applyProtection="1">
      <protection locked="0"/>
    </xf>
    <xf numFmtId="0" fontId="4" fillId="0" borderId="15" xfId="0" applyFont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18" fillId="0" borderId="16" xfId="0" applyFont="1" applyBorder="1" applyAlignment="1" applyProtection="1">
      <protection locked="0"/>
    </xf>
    <xf numFmtId="0" fontId="10" fillId="0" borderId="2" xfId="0" applyFont="1" applyBorder="1" applyAlignment="1" applyProtection="1">
      <protection locked="0"/>
    </xf>
    <xf numFmtId="0" fontId="10" fillId="0" borderId="3" xfId="0" applyFont="1" applyBorder="1" applyAlignment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9" xfId="0" quotePrefix="1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165" fontId="4" fillId="0" borderId="19" xfId="0" applyNumberFormat="1" applyFont="1" applyFill="1" applyBorder="1" applyAlignment="1">
      <alignment horizontal="left"/>
    </xf>
    <xf numFmtId="165" fontId="8" fillId="0" borderId="4" xfId="0" applyNumberFormat="1" applyFont="1" applyBorder="1" applyAlignment="1"/>
    <xf numFmtId="165" fontId="8" fillId="0" borderId="5" xfId="0" applyNumberFormat="1" applyFont="1" applyBorder="1" applyAlignment="1"/>
    <xf numFmtId="0" fontId="6" fillId="0" borderId="3" xfId="0" applyFont="1" applyFill="1" applyBorder="1" applyAlignment="1">
      <alignment horizontal="center"/>
    </xf>
    <xf numFmtId="9" fontId="7" fillId="0" borderId="16" xfId="0" applyNumberFormat="1" applyFont="1" applyFill="1" applyBorder="1" applyAlignment="1">
      <alignment horizontal="center" wrapText="1"/>
    </xf>
    <xf numFmtId="9" fontId="7" fillId="0" borderId="3" xfId="0" applyNumberFormat="1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9" fontId="17" fillId="0" borderId="18" xfId="0" applyNumberFormat="1" applyFont="1" applyFill="1" applyBorder="1" applyAlignment="1" applyProtection="1">
      <alignment horizontal="center"/>
      <protection locked="0"/>
    </xf>
    <xf numFmtId="169" fontId="17" fillId="0" borderId="1" xfId="0" applyNumberFormat="1" applyFont="1" applyFill="1" applyBorder="1" applyAlignment="1" applyProtection="1">
      <alignment horizontal="center"/>
      <protection locked="0"/>
    </xf>
    <xf numFmtId="0" fontId="6" fillId="0" borderId="19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0" borderId="0" xfId="0" applyFont="1" applyAlignment="1" applyProtection="1">
      <protection locked="0"/>
    </xf>
    <xf numFmtId="0" fontId="18" fillId="0" borderId="16" xfId="0" applyFont="1" applyBorder="1" applyAlignment="1" applyProtection="1"/>
    <xf numFmtId="0" fontId="10" fillId="0" borderId="2" xfId="0" applyFont="1" applyBorder="1" applyAlignment="1" applyProtection="1"/>
    <xf numFmtId="0" fontId="10" fillId="0" borderId="3" xfId="0" applyFont="1" applyBorder="1" applyAlignment="1" applyProtection="1"/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19" xfId="0" quotePrefix="1" applyFont="1" applyFill="1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165" fontId="4" fillId="0" borderId="19" xfId="0" applyNumberFormat="1" applyFont="1" applyFill="1" applyBorder="1" applyAlignment="1" applyProtection="1">
      <alignment horizontal="left"/>
    </xf>
    <xf numFmtId="165" fontId="8" fillId="0" borderId="4" xfId="0" applyNumberFormat="1" applyFont="1" applyBorder="1" applyAlignment="1" applyProtection="1"/>
    <xf numFmtId="165" fontId="8" fillId="0" borderId="5" xfId="0" applyNumberFormat="1" applyFont="1" applyBorder="1" applyAlignment="1" applyProtection="1"/>
    <xf numFmtId="0" fontId="6" fillId="0" borderId="3" xfId="0" applyFont="1" applyFill="1" applyBorder="1" applyAlignment="1" applyProtection="1">
      <alignment horizontal="center"/>
    </xf>
    <xf numFmtId="9" fontId="7" fillId="0" borderId="16" xfId="0" applyNumberFormat="1" applyFont="1" applyFill="1" applyBorder="1" applyAlignment="1" applyProtection="1">
      <alignment horizontal="center" wrapText="1"/>
    </xf>
    <xf numFmtId="9" fontId="7" fillId="0" borderId="3" xfId="0" applyNumberFormat="1" applyFont="1" applyFill="1" applyBorder="1" applyAlignment="1" applyProtection="1">
      <alignment horizontal="center" wrapText="1"/>
    </xf>
    <xf numFmtId="0" fontId="6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right"/>
    </xf>
    <xf numFmtId="0" fontId="6" fillId="0" borderId="15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protection locked="0"/>
    </xf>
    <xf numFmtId="9" fontId="17" fillId="0" borderId="18" xfId="0" applyNumberFormat="1" applyFont="1" applyFill="1" applyBorder="1" applyAlignment="1" applyProtection="1">
      <alignment horizontal="center"/>
      <protection locked="0"/>
    </xf>
    <xf numFmtId="9" fontId="17" fillId="0" borderId="1" xfId="0" applyNumberFormat="1" applyFont="1" applyFill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124"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10</xdr:col>
      <xdr:colOff>579905</xdr:colOff>
      <xdr:row>19</xdr:row>
      <xdr:rowOff>152024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4E6A43-C748-429D-8AE1-4D67027A6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0075"/>
          <a:ext cx="8961905" cy="3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selland.ch/politik-und-behorden/direktionen/finanz-und-kirchendirektion/personalamt/arbeitszeiten/nettoarbeitszeiten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32"/>
  <sheetViews>
    <sheetView showGridLines="0" workbookViewId="0">
      <selection activeCell="A3" sqref="A3:K3"/>
    </sheetView>
  </sheetViews>
  <sheetFormatPr baseColWidth="10" defaultRowHeight="14.25" x14ac:dyDescent="0.2"/>
  <sheetData>
    <row r="1" spans="1:11" ht="15.75" x14ac:dyDescent="0.25">
      <c r="A1" s="19" t="s">
        <v>98</v>
      </c>
    </row>
    <row r="3" spans="1:11" x14ac:dyDescent="0.2">
      <c r="A3" s="218" t="s">
        <v>121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21" spans="1:1" ht="15" x14ac:dyDescent="0.25">
      <c r="A21" s="20" t="s">
        <v>115</v>
      </c>
    </row>
    <row r="22" spans="1:1" ht="4.5" customHeight="1" x14ac:dyDescent="0.2">
      <c r="A22" s="217"/>
    </row>
    <row r="23" spans="1:1" x14ac:dyDescent="0.2">
      <c r="A23" s="217" t="s">
        <v>116</v>
      </c>
    </row>
    <row r="24" spans="1:1" ht="4.5" customHeight="1" x14ac:dyDescent="0.2">
      <c r="A24" s="217"/>
    </row>
    <row r="25" spans="1:1" x14ac:dyDescent="0.2">
      <c r="A25" s="217" t="s">
        <v>117</v>
      </c>
    </row>
    <row r="26" spans="1:1" ht="4.5" customHeight="1" x14ac:dyDescent="0.2">
      <c r="A26" s="217"/>
    </row>
    <row r="27" spans="1:1" x14ac:dyDescent="0.2">
      <c r="A27" s="217" t="s">
        <v>118</v>
      </c>
    </row>
    <row r="28" spans="1:1" ht="4.5" customHeight="1" x14ac:dyDescent="0.2">
      <c r="A28" s="217"/>
    </row>
    <row r="29" spans="1:1" x14ac:dyDescent="0.2">
      <c r="A29" s="217" t="s">
        <v>120</v>
      </c>
    </row>
    <row r="30" spans="1:1" ht="4.5" customHeight="1" x14ac:dyDescent="0.2">
      <c r="A30" s="217"/>
    </row>
    <row r="31" spans="1:1" x14ac:dyDescent="0.2">
      <c r="A31" s="217" t="s">
        <v>119</v>
      </c>
    </row>
    <row r="32" spans="1:1" x14ac:dyDescent="0.2">
      <c r="A32" s="217"/>
    </row>
  </sheetData>
  <sheetProtection sheet="1" objects="1" scenarios="1"/>
  <mergeCells count="1">
    <mergeCell ref="A3:K3"/>
  </mergeCells>
  <hyperlinks>
    <hyperlink ref="A3:K3" r:id="rId1" display="https://www.baselland.ch/politik-und-behorden/direktionen/finanz-und-kirchendirektion/personalamt/arbeitszeiten/nettoarbeitszeiten" xr:uid="{7BE8D1E6-DB0B-4EA5-9DBF-0AF4D4A3FD67}"/>
  </hyperlinks>
  <pageMargins left="0.70866141732283472" right="0.70866141732283472" top="0.78740157480314965" bottom="0.78740157480314965" header="0.31496062992125984" footer="0.31496062992125984"/>
  <pageSetup paperSize="9" scale="98" orientation="landscape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H1" sqref="H1:K1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August!H1</f>
        <v>0</v>
      </c>
      <c r="I1" s="227"/>
      <c r="J1" s="227"/>
      <c r="K1" s="228"/>
      <c r="L1" s="101" t="s">
        <v>12</v>
      </c>
      <c r="M1" s="33"/>
      <c r="N1" s="229">
        <f>August!N1</f>
        <v>0</v>
      </c>
      <c r="O1" s="230"/>
      <c r="P1" s="231"/>
      <c r="Q1" s="102" t="s">
        <v>13</v>
      </c>
      <c r="R1" s="229">
        <f>August!R1</f>
        <v>0</v>
      </c>
      <c r="S1" s="231"/>
    </row>
    <row r="2" spans="1:20" ht="12.75" x14ac:dyDescent="0.2">
      <c r="A2" s="81">
        <v>9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>
        <f>DATE(A4,$A$2,1)</f>
        <v>45901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 t="shared" ref="A7:A37" si="0">IF(T7="F","",LEFT(TEXT(DATE($A$4,$A$2,B7),"TTTT"),2))</f>
        <v>Mo</v>
      </c>
      <c r="B7" s="41">
        <v>1</v>
      </c>
      <c r="C7" s="90"/>
      <c r="D7" s="91"/>
      <c r="E7" s="53">
        <f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 t="shared" ref="K7:K37" si="1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0.35000000000000003</v>
      </c>
      <c r="N7" s="53" t="str">
        <f t="shared" ref="N7:N37" si="2">IF(L7&gt;M7,L7-M7,"")</f>
        <v/>
      </c>
      <c r="O7" s="53">
        <f t="shared" ref="O7:O37" si="3">IF(L7&lt;M7,-L7+M7,"")</f>
        <v>0.35000000000000003</v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4">IF(MONTH(DATE($A$4,$A$2,B7))&lt;&gt;$A$2,"F","ok")</f>
        <v>ok</v>
      </c>
    </row>
    <row r="8" spans="1:20" ht="14.25" customHeight="1" x14ac:dyDescent="0.2">
      <c r="A8" s="41" t="str">
        <f t="shared" si="0"/>
        <v>Di</v>
      </c>
      <c r="B8" s="41">
        <v>2</v>
      </c>
      <c r="C8" s="90"/>
      <c r="D8" s="91"/>
      <c r="E8" s="53">
        <f t="shared" ref="E8:E37" si="5">IF(OR(S8=1,S8=0.5),TIME(8,24,0)*$C$44/2,TIME(HOUR(D8),MINUTE(D8),0)-TIME(HOUR(C8),MINUTE(C8),0))</f>
        <v>0</v>
      </c>
      <c r="F8" s="91"/>
      <c r="G8" s="91"/>
      <c r="H8" s="53">
        <f t="shared" ref="H8:H37" si="6">IF(OR(S8=1,),TIME(8,24,0)*$C$44/2,TIME(HOUR(G8),MINUTE(G8),0)-TIME(HOUR(F8),MINUTE(F8),0))</f>
        <v>0</v>
      </c>
      <c r="I8" s="91"/>
      <c r="J8" s="91"/>
      <c r="K8" s="53">
        <f t="shared" si="1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0.35000000000000003</v>
      </c>
      <c r="N8" s="53" t="str">
        <f t="shared" si="2"/>
        <v/>
      </c>
      <c r="O8" s="53">
        <f t="shared" si="3"/>
        <v>0.35000000000000003</v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4"/>
        <v>ok</v>
      </c>
    </row>
    <row r="9" spans="1:20" ht="14.25" customHeight="1" x14ac:dyDescent="0.2">
      <c r="A9" s="41" t="str">
        <f t="shared" si="0"/>
        <v>Mi</v>
      </c>
      <c r="B9" s="41">
        <v>3</v>
      </c>
      <c r="C9" s="90"/>
      <c r="D9" s="91"/>
      <c r="E9" s="53">
        <f t="shared" si="5"/>
        <v>0</v>
      </c>
      <c r="F9" s="91"/>
      <c r="G9" s="91"/>
      <c r="H9" s="53">
        <f t="shared" si="6"/>
        <v>0</v>
      </c>
      <c r="I9" s="91"/>
      <c r="J9" s="91"/>
      <c r="K9" s="53">
        <f t="shared" si="1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53" t="str">
        <f t="shared" si="2"/>
        <v/>
      </c>
      <c r="O9" s="53">
        <f t="shared" si="3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4"/>
        <v>ok</v>
      </c>
    </row>
    <row r="10" spans="1:20" ht="14.25" customHeight="1" x14ac:dyDescent="0.2">
      <c r="A10" s="41" t="str">
        <f t="shared" si="0"/>
        <v>Do</v>
      </c>
      <c r="B10" s="41">
        <v>4</v>
      </c>
      <c r="C10" s="90"/>
      <c r="D10" s="91"/>
      <c r="E10" s="53">
        <f t="shared" si="5"/>
        <v>0</v>
      </c>
      <c r="F10" s="91"/>
      <c r="G10" s="91"/>
      <c r="H10" s="53">
        <f t="shared" si="6"/>
        <v>0</v>
      </c>
      <c r="I10" s="91"/>
      <c r="J10" s="91"/>
      <c r="K10" s="53">
        <f t="shared" si="1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0.35000000000000003</v>
      </c>
      <c r="N10" s="53" t="str">
        <f t="shared" si="2"/>
        <v/>
      </c>
      <c r="O10" s="53">
        <f t="shared" si="3"/>
        <v>0.35000000000000003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4"/>
        <v>ok</v>
      </c>
    </row>
    <row r="11" spans="1:20" ht="14.25" customHeight="1" x14ac:dyDescent="0.2">
      <c r="A11" s="41" t="str">
        <f t="shared" si="0"/>
        <v>Fr</v>
      </c>
      <c r="B11" s="41">
        <v>5</v>
      </c>
      <c r="C11" s="90"/>
      <c r="D11" s="91"/>
      <c r="E11" s="53">
        <f t="shared" si="5"/>
        <v>0</v>
      </c>
      <c r="F11" s="91"/>
      <c r="G11" s="91"/>
      <c r="H11" s="53">
        <f t="shared" si="6"/>
        <v>0</v>
      </c>
      <c r="I11" s="91"/>
      <c r="J11" s="91"/>
      <c r="K11" s="53">
        <f t="shared" si="1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0.35000000000000003</v>
      </c>
      <c r="N11" s="53" t="str">
        <f t="shared" si="2"/>
        <v/>
      </c>
      <c r="O11" s="53">
        <f t="shared" si="3"/>
        <v>0.35000000000000003</v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4"/>
        <v>ok</v>
      </c>
    </row>
    <row r="12" spans="1:20" ht="14.25" customHeight="1" x14ac:dyDescent="0.2">
      <c r="A12" s="41" t="str">
        <f t="shared" si="0"/>
        <v>Sa</v>
      </c>
      <c r="B12" s="41">
        <v>6</v>
      </c>
      <c r="C12" s="90"/>
      <c r="D12" s="91"/>
      <c r="E12" s="53">
        <f t="shared" si="5"/>
        <v>0</v>
      </c>
      <c r="F12" s="91"/>
      <c r="G12" s="91"/>
      <c r="H12" s="53">
        <f t="shared" si="6"/>
        <v>0</v>
      </c>
      <c r="I12" s="91"/>
      <c r="J12" s="91"/>
      <c r="K12" s="53">
        <f t="shared" si="1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</v>
      </c>
      <c r="N12" s="53" t="str">
        <f t="shared" si="2"/>
        <v/>
      </c>
      <c r="O12" s="53" t="str">
        <f t="shared" si="3"/>
        <v/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4"/>
        <v>ok</v>
      </c>
    </row>
    <row r="13" spans="1:20" ht="14.25" customHeight="1" x14ac:dyDescent="0.2">
      <c r="A13" s="41" t="str">
        <f t="shared" si="0"/>
        <v>So</v>
      </c>
      <c r="B13" s="41">
        <v>7</v>
      </c>
      <c r="C13" s="90"/>
      <c r="D13" s="91"/>
      <c r="E13" s="53">
        <f t="shared" si="5"/>
        <v>0</v>
      </c>
      <c r="F13" s="91"/>
      <c r="G13" s="91"/>
      <c r="H13" s="53">
        <f t="shared" si="6"/>
        <v>0</v>
      </c>
      <c r="I13" s="91"/>
      <c r="J13" s="91"/>
      <c r="K13" s="53">
        <f t="shared" si="1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</v>
      </c>
      <c r="N13" s="53" t="str">
        <f t="shared" si="2"/>
        <v/>
      </c>
      <c r="O13" s="53" t="str">
        <f t="shared" si="3"/>
        <v/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4"/>
        <v>ok</v>
      </c>
    </row>
    <row r="14" spans="1:20" ht="14.25" customHeight="1" x14ac:dyDescent="0.2">
      <c r="A14" s="41" t="str">
        <f t="shared" si="0"/>
        <v>Mo</v>
      </c>
      <c r="B14" s="41">
        <v>8</v>
      </c>
      <c r="C14" s="90"/>
      <c r="D14" s="91"/>
      <c r="E14" s="53">
        <f t="shared" si="5"/>
        <v>0</v>
      </c>
      <c r="F14" s="91"/>
      <c r="G14" s="91"/>
      <c r="H14" s="53">
        <f t="shared" si="6"/>
        <v>0</v>
      </c>
      <c r="I14" s="91"/>
      <c r="J14" s="91"/>
      <c r="K14" s="53">
        <f t="shared" si="1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0.35000000000000003</v>
      </c>
      <c r="N14" s="53" t="str">
        <f t="shared" si="2"/>
        <v/>
      </c>
      <c r="O14" s="53">
        <f t="shared" si="3"/>
        <v>0.35000000000000003</v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4"/>
        <v>ok</v>
      </c>
    </row>
    <row r="15" spans="1:20" ht="14.25" customHeight="1" x14ac:dyDescent="0.2">
      <c r="A15" s="41" t="str">
        <f t="shared" si="0"/>
        <v>Di</v>
      </c>
      <c r="B15" s="41">
        <v>9</v>
      </c>
      <c r="C15" s="90"/>
      <c r="D15" s="91"/>
      <c r="E15" s="53">
        <f t="shared" si="5"/>
        <v>0</v>
      </c>
      <c r="F15" s="91"/>
      <c r="G15" s="91"/>
      <c r="H15" s="53">
        <f t="shared" si="6"/>
        <v>0</v>
      </c>
      <c r="I15" s="91"/>
      <c r="J15" s="91"/>
      <c r="K15" s="53">
        <f t="shared" si="1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0.35000000000000003</v>
      </c>
      <c r="N15" s="53" t="str">
        <f t="shared" si="2"/>
        <v/>
      </c>
      <c r="O15" s="53">
        <f t="shared" si="3"/>
        <v>0.35000000000000003</v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4"/>
        <v>ok</v>
      </c>
    </row>
    <row r="16" spans="1:20" ht="14.25" customHeight="1" x14ac:dyDescent="0.2">
      <c r="A16" s="41" t="str">
        <f t="shared" si="0"/>
        <v>Mi</v>
      </c>
      <c r="B16" s="41">
        <v>10</v>
      </c>
      <c r="C16" s="90"/>
      <c r="D16" s="91"/>
      <c r="E16" s="53">
        <f t="shared" si="5"/>
        <v>0</v>
      </c>
      <c r="F16" s="91"/>
      <c r="G16" s="91"/>
      <c r="H16" s="53">
        <f t="shared" si="6"/>
        <v>0</v>
      </c>
      <c r="I16" s="91"/>
      <c r="J16" s="91"/>
      <c r="K16" s="53">
        <f t="shared" si="1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0.35000000000000003</v>
      </c>
      <c r="N16" s="53" t="str">
        <f t="shared" si="2"/>
        <v/>
      </c>
      <c r="O16" s="53">
        <f t="shared" si="3"/>
        <v>0.35000000000000003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4"/>
        <v>ok</v>
      </c>
    </row>
    <row r="17" spans="1:21" ht="14.25" customHeight="1" x14ac:dyDescent="0.2">
      <c r="A17" s="41" t="str">
        <f t="shared" si="0"/>
        <v>Do</v>
      </c>
      <c r="B17" s="41">
        <v>11</v>
      </c>
      <c r="C17" s="90"/>
      <c r="D17" s="91"/>
      <c r="E17" s="53">
        <f t="shared" si="5"/>
        <v>0</v>
      </c>
      <c r="F17" s="91"/>
      <c r="G17" s="91"/>
      <c r="H17" s="53">
        <f t="shared" si="6"/>
        <v>0</v>
      </c>
      <c r="I17" s="91"/>
      <c r="J17" s="91"/>
      <c r="K17" s="53">
        <f t="shared" si="1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0.35000000000000003</v>
      </c>
      <c r="N17" s="53" t="str">
        <f t="shared" si="2"/>
        <v/>
      </c>
      <c r="O17" s="53">
        <f t="shared" si="3"/>
        <v>0.35000000000000003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4"/>
        <v>ok</v>
      </c>
    </row>
    <row r="18" spans="1:21" ht="14.25" customHeight="1" x14ac:dyDescent="0.2">
      <c r="A18" s="41" t="str">
        <f t="shared" si="0"/>
        <v>Fr</v>
      </c>
      <c r="B18" s="41">
        <v>12</v>
      </c>
      <c r="C18" s="90"/>
      <c r="D18" s="91"/>
      <c r="E18" s="53">
        <f t="shared" si="5"/>
        <v>0</v>
      </c>
      <c r="F18" s="90"/>
      <c r="G18" s="91"/>
      <c r="H18" s="53">
        <f t="shared" si="6"/>
        <v>0</v>
      </c>
      <c r="I18" s="91"/>
      <c r="J18" s="91"/>
      <c r="K18" s="53">
        <f t="shared" si="1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0.35000000000000003</v>
      </c>
      <c r="N18" s="53" t="str">
        <f t="shared" si="2"/>
        <v/>
      </c>
      <c r="O18" s="53">
        <f t="shared" si="3"/>
        <v>0.35000000000000003</v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4"/>
        <v>ok</v>
      </c>
    </row>
    <row r="19" spans="1:21" ht="14.25" customHeight="1" x14ac:dyDescent="0.2">
      <c r="A19" s="41" t="str">
        <f t="shared" si="0"/>
        <v>Sa</v>
      </c>
      <c r="B19" s="41">
        <v>13</v>
      </c>
      <c r="C19" s="90"/>
      <c r="D19" s="91"/>
      <c r="E19" s="53">
        <f t="shared" si="5"/>
        <v>0</v>
      </c>
      <c r="F19" s="90"/>
      <c r="G19" s="91"/>
      <c r="H19" s="53">
        <f t="shared" si="6"/>
        <v>0</v>
      </c>
      <c r="I19" s="91"/>
      <c r="J19" s="91"/>
      <c r="K19" s="53">
        <f t="shared" si="1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</v>
      </c>
      <c r="N19" s="53" t="str">
        <f t="shared" si="2"/>
        <v/>
      </c>
      <c r="O19" s="53" t="str">
        <f t="shared" si="3"/>
        <v/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4"/>
        <v>ok</v>
      </c>
    </row>
    <row r="20" spans="1:21" ht="14.25" customHeight="1" x14ac:dyDescent="0.2">
      <c r="A20" s="41" t="str">
        <f t="shared" si="0"/>
        <v>So</v>
      </c>
      <c r="B20" s="41">
        <v>14</v>
      </c>
      <c r="C20" s="90"/>
      <c r="D20" s="91"/>
      <c r="E20" s="53">
        <f t="shared" si="5"/>
        <v>0</v>
      </c>
      <c r="F20" s="91"/>
      <c r="G20" s="91"/>
      <c r="H20" s="53">
        <f t="shared" si="6"/>
        <v>0</v>
      </c>
      <c r="I20" s="91"/>
      <c r="J20" s="91"/>
      <c r="K20" s="53">
        <f t="shared" si="1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</v>
      </c>
      <c r="N20" s="53" t="str">
        <f t="shared" si="2"/>
        <v/>
      </c>
      <c r="O20" s="53" t="str">
        <f t="shared" si="3"/>
        <v/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4"/>
        <v>ok</v>
      </c>
    </row>
    <row r="21" spans="1:21" ht="14.25" customHeight="1" x14ac:dyDescent="0.2">
      <c r="A21" s="41" t="str">
        <f t="shared" si="0"/>
        <v>Mo</v>
      </c>
      <c r="B21" s="41">
        <v>15</v>
      </c>
      <c r="C21" s="90"/>
      <c r="D21" s="91"/>
      <c r="E21" s="53">
        <f t="shared" si="5"/>
        <v>0</v>
      </c>
      <c r="F21" s="91"/>
      <c r="G21" s="91"/>
      <c r="H21" s="53">
        <f t="shared" si="6"/>
        <v>0</v>
      </c>
      <c r="I21" s="91"/>
      <c r="J21" s="91"/>
      <c r="K21" s="53">
        <f t="shared" si="1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0.35000000000000003</v>
      </c>
      <c r="N21" s="53" t="str">
        <f t="shared" si="2"/>
        <v/>
      </c>
      <c r="O21" s="53">
        <f t="shared" si="3"/>
        <v>0.35000000000000003</v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4"/>
        <v>ok</v>
      </c>
    </row>
    <row r="22" spans="1:21" ht="14.25" customHeight="1" x14ac:dyDescent="0.2">
      <c r="A22" s="41" t="str">
        <f t="shared" si="0"/>
        <v>Di</v>
      </c>
      <c r="B22" s="41">
        <v>16</v>
      </c>
      <c r="C22" s="90"/>
      <c r="D22" s="91"/>
      <c r="E22" s="53">
        <f t="shared" si="5"/>
        <v>0</v>
      </c>
      <c r="F22" s="91"/>
      <c r="G22" s="91"/>
      <c r="H22" s="53">
        <f t="shared" si="6"/>
        <v>0</v>
      </c>
      <c r="I22" s="91"/>
      <c r="J22" s="91"/>
      <c r="K22" s="53">
        <f t="shared" si="1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0.35000000000000003</v>
      </c>
      <c r="N22" s="53" t="str">
        <f t="shared" si="2"/>
        <v/>
      </c>
      <c r="O22" s="53">
        <f t="shared" si="3"/>
        <v>0.35000000000000003</v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4"/>
        <v>ok</v>
      </c>
    </row>
    <row r="23" spans="1:21" ht="14.25" customHeight="1" x14ac:dyDescent="0.2">
      <c r="A23" s="41" t="str">
        <f t="shared" si="0"/>
        <v>Mi</v>
      </c>
      <c r="B23" s="41">
        <v>17</v>
      </c>
      <c r="C23" s="90"/>
      <c r="D23" s="91"/>
      <c r="E23" s="53">
        <f t="shared" si="5"/>
        <v>0</v>
      </c>
      <c r="F23" s="91"/>
      <c r="G23" s="91"/>
      <c r="H23" s="53">
        <f t="shared" si="6"/>
        <v>0</v>
      </c>
      <c r="I23" s="91"/>
      <c r="J23" s="91"/>
      <c r="K23" s="53">
        <f t="shared" si="1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53" t="str">
        <f t="shared" si="2"/>
        <v/>
      </c>
      <c r="O23" s="53">
        <f t="shared" si="3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4"/>
        <v>ok</v>
      </c>
    </row>
    <row r="24" spans="1:21" ht="14.25" customHeight="1" x14ac:dyDescent="0.2">
      <c r="A24" s="41" t="str">
        <f t="shared" si="0"/>
        <v>Do</v>
      </c>
      <c r="B24" s="41">
        <v>18</v>
      </c>
      <c r="C24" s="90"/>
      <c r="D24" s="91"/>
      <c r="E24" s="53">
        <f t="shared" si="5"/>
        <v>0</v>
      </c>
      <c r="F24" s="91"/>
      <c r="G24" s="91"/>
      <c r="H24" s="53">
        <f t="shared" si="6"/>
        <v>0</v>
      </c>
      <c r="I24" s="91"/>
      <c r="J24" s="91"/>
      <c r="K24" s="53">
        <f t="shared" si="1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0.35000000000000003</v>
      </c>
      <c r="N24" s="53" t="str">
        <f t="shared" si="2"/>
        <v/>
      </c>
      <c r="O24" s="53">
        <f t="shared" si="3"/>
        <v>0.35000000000000003</v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4"/>
        <v>ok</v>
      </c>
    </row>
    <row r="25" spans="1:21" ht="14.25" customHeight="1" x14ac:dyDescent="0.2">
      <c r="A25" s="41" t="str">
        <f t="shared" si="0"/>
        <v>Fr</v>
      </c>
      <c r="B25" s="41">
        <v>19</v>
      </c>
      <c r="C25" s="90"/>
      <c r="D25" s="91"/>
      <c r="E25" s="53">
        <f t="shared" si="5"/>
        <v>0</v>
      </c>
      <c r="F25" s="90"/>
      <c r="G25" s="91"/>
      <c r="H25" s="53">
        <f t="shared" si="6"/>
        <v>0</v>
      </c>
      <c r="I25" s="91"/>
      <c r="J25" s="91"/>
      <c r="K25" s="53">
        <f t="shared" si="1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0.35000000000000003</v>
      </c>
      <c r="N25" s="53" t="str">
        <f t="shared" si="2"/>
        <v/>
      </c>
      <c r="O25" s="53">
        <f t="shared" si="3"/>
        <v>0.35000000000000003</v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4"/>
        <v>ok</v>
      </c>
    </row>
    <row r="26" spans="1:21" ht="14.25" customHeight="1" x14ac:dyDescent="0.2">
      <c r="A26" s="41" t="str">
        <f t="shared" si="0"/>
        <v>Sa</v>
      </c>
      <c r="B26" s="41">
        <v>20</v>
      </c>
      <c r="C26" s="90"/>
      <c r="D26" s="91"/>
      <c r="E26" s="53">
        <f t="shared" si="5"/>
        <v>0</v>
      </c>
      <c r="F26" s="90"/>
      <c r="G26" s="91"/>
      <c r="H26" s="53">
        <f t="shared" si="6"/>
        <v>0</v>
      </c>
      <c r="I26" s="91"/>
      <c r="J26" s="91"/>
      <c r="K26" s="53">
        <f t="shared" si="1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</v>
      </c>
      <c r="N26" s="53" t="str">
        <f t="shared" si="2"/>
        <v/>
      </c>
      <c r="O26" s="53" t="str">
        <f t="shared" si="3"/>
        <v/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4"/>
        <v>ok</v>
      </c>
    </row>
    <row r="27" spans="1:21" ht="14.25" customHeight="1" x14ac:dyDescent="0.2">
      <c r="A27" s="41" t="str">
        <f t="shared" si="0"/>
        <v>So</v>
      </c>
      <c r="B27" s="41">
        <v>21</v>
      </c>
      <c r="C27" s="90"/>
      <c r="D27" s="91"/>
      <c r="E27" s="53">
        <f t="shared" si="5"/>
        <v>0</v>
      </c>
      <c r="F27" s="90"/>
      <c r="G27" s="91"/>
      <c r="H27" s="53">
        <f t="shared" si="6"/>
        <v>0</v>
      </c>
      <c r="I27" s="91"/>
      <c r="J27" s="91"/>
      <c r="K27" s="53">
        <f t="shared" si="1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</v>
      </c>
      <c r="N27" s="53" t="str">
        <f t="shared" si="2"/>
        <v/>
      </c>
      <c r="O27" s="53" t="str">
        <f t="shared" si="3"/>
        <v/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4"/>
        <v>ok</v>
      </c>
    </row>
    <row r="28" spans="1:21" ht="14.25" customHeight="1" x14ac:dyDescent="0.2">
      <c r="A28" s="41" t="str">
        <f t="shared" si="0"/>
        <v>Mo</v>
      </c>
      <c r="B28" s="41">
        <v>22</v>
      </c>
      <c r="C28" s="90"/>
      <c r="D28" s="91"/>
      <c r="E28" s="53">
        <f t="shared" si="5"/>
        <v>0</v>
      </c>
      <c r="F28" s="90"/>
      <c r="G28" s="91"/>
      <c r="H28" s="53">
        <f t="shared" si="6"/>
        <v>0</v>
      </c>
      <c r="I28" s="91"/>
      <c r="J28" s="91"/>
      <c r="K28" s="53">
        <f t="shared" si="1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0.35000000000000003</v>
      </c>
      <c r="N28" s="53" t="str">
        <f t="shared" si="2"/>
        <v/>
      </c>
      <c r="O28" s="53">
        <f t="shared" si="3"/>
        <v>0.35000000000000003</v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4"/>
        <v>ok</v>
      </c>
      <c r="U28" s="2"/>
    </row>
    <row r="29" spans="1:21" ht="14.25" customHeight="1" x14ac:dyDescent="0.2">
      <c r="A29" s="41" t="str">
        <f t="shared" si="0"/>
        <v>Di</v>
      </c>
      <c r="B29" s="41">
        <v>23</v>
      </c>
      <c r="C29" s="90"/>
      <c r="D29" s="91"/>
      <c r="E29" s="53">
        <f t="shared" si="5"/>
        <v>0</v>
      </c>
      <c r="F29" s="90"/>
      <c r="G29" s="91"/>
      <c r="H29" s="53">
        <f t="shared" si="6"/>
        <v>0</v>
      </c>
      <c r="I29" s="91"/>
      <c r="J29" s="91"/>
      <c r="K29" s="53">
        <f t="shared" si="1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0.35000000000000003</v>
      </c>
      <c r="N29" s="53" t="str">
        <f t="shared" si="2"/>
        <v/>
      </c>
      <c r="O29" s="53">
        <f t="shared" si="3"/>
        <v>0.35000000000000003</v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4"/>
        <v>ok</v>
      </c>
    </row>
    <row r="30" spans="1:21" ht="14.25" customHeight="1" x14ac:dyDescent="0.2">
      <c r="A30" s="41" t="str">
        <f t="shared" si="0"/>
        <v>Mi</v>
      </c>
      <c r="B30" s="41">
        <v>24</v>
      </c>
      <c r="C30" s="90"/>
      <c r="D30" s="91"/>
      <c r="E30" s="53">
        <f t="shared" si="5"/>
        <v>0</v>
      </c>
      <c r="F30" s="90"/>
      <c r="G30" s="91"/>
      <c r="H30" s="53">
        <f t="shared" si="6"/>
        <v>0</v>
      </c>
      <c r="I30" s="91"/>
      <c r="J30" s="91"/>
      <c r="K30" s="53">
        <f t="shared" si="1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0.35000000000000003</v>
      </c>
      <c r="N30" s="53" t="str">
        <f t="shared" si="2"/>
        <v/>
      </c>
      <c r="O30" s="53">
        <f t="shared" si="3"/>
        <v>0.35000000000000003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4"/>
        <v>ok</v>
      </c>
    </row>
    <row r="31" spans="1:21" ht="14.25" customHeight="1" x14ac:dyDescent="0.2">
      <c r="A31" s="41" t="str">
        <f t="shared" si="0"/>
        <v>Do</v>
      </c>
      <c r="B31" s="41">
        <v>25</v>
      </c>
      <c r="C31" s="90"/>
      <c r="D31" s="91"/>
      <c r="E31" s="53">
        <f t="shared" si="5"/>
        <v>0</v>
      </c>
      <c r="F31" s="91"/>
      <c r="G31" s="91"/>
      <c r="H31" s="53">
        <f t="shared" si="6"/>
        <v>0</v>
      </c>
      <c r="I31" s="91"/>
      <c r="J31" s="91"/>
      <c r="K31" s="53">
        <f t="shared" si="1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0.35000000000000003</v>
      </c>
      <c r="N31" s="53" t="str">
        <f t="shared" si="2"/>
        <v/>
      </c>
      <c r="O31" s="53">
        <f t="shared" si="3"/>
        <v>0.35000000000000003</v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4"/>
        <v>ok</v>
      </c>
    </row>
    <row r="32" spans="1:21" ht="14.25" customHeight="1" x14ac:dyDescent="0.2">
      <c r="A32" s="41" t="str">
        <f t="shared" si="0"/>
        <v>Fr</v>
      </c>
      <c r="B32" s="41">
        <v>26</v>
      </c>
      <c r="C32" s="90"/>
      <c r="D32" s="91"/>
      <c r="E32" s="53">
        <f t="shared" si="5"/>
        <v>0</v>
      </c>
      <c r="F32" s="90"/>
      <c r="G32" s="91"/>
      <c r="H32" s="53">
        <f t="shared" si="6"/>
        <v>0</v>
      </c>
      <c r="I32" s="91"/>
      <c r="J32" s="91"/>
      <c r="K32" s="53">
        <f t="shared" si="1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0.35000000000000003</v>
      </c>
      <c r="N32" s="53" t="str">
        <f t="shared" si="2"/>
        <v/>
      </c>
      <c r="O32" s="53">
        <f t="shared" si="3"/>
        <v>0.35000000000000003</v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4"/>
        <v>ok</v>
      </c>
    </row>
    <row r="33" spans="1:20" ht="14.25" customHeight="1" x14ac:dyDescent="0.2">
      <c r="A33" s="41" t="str">
        <f t="shared" si="0"/>
        <v>Sa</v>
      </c>
      <c r="B33" s="41">
        <v>27</v>
      </c>
      <c r="C33" s="90"/>
      <c r="D33" s="91"/>
      <c r="E33" s="53">
        <f t="shared" si="5"/>
        <v>0</v>
      </c>
      <c r="F33" s="90"/>
      <c r="G33" s="91"/>
      <c r="H33" s="53">
        <f t="shared" si="6"/>
        <v>0</v>
      </c>
      <c r="I33" s="91"/>
      <c r="J33" s="91"/>
      <c r="K33" s="53">
        <f t="shared" si="1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</v>
      </c>
      <c r="N33" s="53" t="str">
        <f t="shared" si="2"/>
        <v/>
      </c>
      <c r="O33" s="53" t="str">
        <f t="shared" si="3"/>
        <v/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4"/>
        <v>ok</v>
      </c>
    </row>
    <row r="34" spans="1:20" ht="14.25" customHeight="1" x14ac:dyDescent="0.2">
      <c r="A34" s="41" t="str">
        <f t="shared" si="0"/>
        <v>So</v>
      </c>
      <c r="B34" s="41">
        <v>28</v>
      </c>
      <c r="C34" s="90"/>
      <c r="D34" s="91"/>
      <c r="E34" s="53">
        <f t="shared" si="5"/>
        <v>0</v>
      </c>
      <c r="F34" s="91"/>
      <c r="G34" s="91"/>
      <c r="H34" s="53">
        <f t="shared" si="6"/>
        <v>0</v>
      </c>
      <c r="I34" s="91"/>
      <c r="J34" s="91"/>
      <c r="K34" s="53">
        <f t="shared" si="1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</v>
      </c>
      <c r="N34" s="53" t="str">
        <f t="shared" si="2"/>
        <v/>
      </c>
      <c r="O34" s="53" t="str">
        <f t="shared" si="3"/>
        <v/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4"/>
        <v>ok</v>
      </c>
    </row>
    <row r="35" spans="1:20" ht="14.25" customHeight="1" x14ac:dyDescent="0.2">
      <c r="A35" s="41" t="str">
        <f t="shared" si="0"/>
        <v>Mo</v>
      </c>
      <c r="B35" s="41">
        <v>29</v>
      </c>
      <c r="C35" s="90"/>
      <c r="D35" s="91"/>
      <c r="E35" s="53">
        <f t="shared" si="5"/>
        <v>0</v>
      </c>
      <c r="F35" s="91"/>
      <c r="G35" s="91"/>
      <c r="H35" s="53">
        <f t="shared" si="6"/>
        <v>0</v>
      </c>
      <c r="I35" s="91"/>
      <c r="J35" s="91"/>
      <c r="K35" s="53">
        <f t="shared" si="1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0.35000000000000003</v>
      </c>
      <c r="N35" s="53" t="str">
        <f t="shared" si="2"/>
        <v/>
      </c>
      <c r="O35" s="53">
        <f t="shared" si="3"/>
        <v>0.35000000000000003</v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4"/>
        <v>ok</v>
      </c>
    </row>
    <row r="36" spans="1:20" ht="14.25" customHeight="1" x14ac:dyDescent="0.2">
      <c r="A36" s="41" t="str">
        <f t="shared" si="0"/>
        <v>Di</v>
      </c>
      <c r="B36" s="41">
        <v>30</v>
      </c>
      <c r="C36" s="90"/>
      <c r="D36" s="91"/>
      <c r="E36" s="53">
        <f t="shared" si="5"/>
        <v>0</v>
      </c>
      <c r="F36" s="91"/>
      <c r="G36" s="91"/>
      <c r="H36" s="53">
        <f t="shared" si="6"/>
        <v>0</v>
      </c>
      <c r="I36" s="91"/>
      <c r="J36" s="91"/>
      <c r="K36" s="53">
        <f t="shared" si="1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0.35000000000000003</v>
      </c>
      <c r="N36" s="53" t="str">
        <f t="shared" si="2"/>
        <v/>
      </c>
      <c r="O36" s="53">
        <f t="shared" si="3"/>
        <v>0.35000000000000003</v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4"/>
        <v>ok</v>
      </c>
    </row>
    <row r="37" spans="1:20" ht="14.25" customHeight="1" x14ac:dyDescent="0.2">
      <c r="A37" s="41" t="str">
        <f t="shared" si="0"/>
        <v/>
      </c>
      <c r="B37" s="41">
        <v>31</v>
      </c>
      <c r="C37" s="90"/>
      <c r="D37" s="91"/>
      <c r="E37" s="53">
        <f t="shared" si="5"/>
        <v>0</v>
      </c>
      <c r="F37" s="91"/>
      <c r="G37" s="91"/>
      <c r="H37" s="53">
        <f t="shared" si="6"/>
        <v>0</v>
      </c>
      <c r="I37" s="91"/>
      <c r="J37" s="91"/>
      <c r="K37" s="53">
        <f t="shared" si="1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</v>
      </c>
      <c r="N37" s="53" t="str">
        <f t="shared" si="2"/>
        <v/>
      </c>
      <c r="O37" s="53" t="str">
        <f t="shared" si="3"/>
        <v/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4"/>
        <v>F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7.6999999999999966</v>
      </c>
      <c r="N38" s="85">
        <f>SUM(N7:N37)</f>
        <v>0</v>
      </c>
      <c r="O38" s="86">
        <f>SUM(O7:O37)</f>
        <v>7.6999999999999966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-11088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f>August!S40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-1570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-1385</v>
      </c>
      <c r="O41" s="99">
        <f>August!O42</f>
        <v>60</v>
      </c>
      <c r="P41" s="74"/>
      <c r="Q41" s="71" t="s">
        <v>17</v>
      </c>
      <c r="R41" s="2"/>
      <c r="S41" s="6"/>
      <c r="T41" s="1">
        <f>(T39+T38+(N41*60)+IF(N41&lt;0,-O41,O41))-(60*T40)</f>
        <v>-48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-1570:</v>
      </c>
      <c r="O42" s="78">
        <f>ABS(T41)</f>
        <v>48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20" t="str">
        <f>LEFT(August!N42,LEN(August!N42)-1)</f>
        <v>-1385</v>
      </c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58">
        <f>August!C44</f>
        <v>1</v>
      </c>
      <c r="D44" s="259"/>
      <c r="E44" s="222" t="str">
        <f>CONCATENATE(TEXT(VALUE(LEFT(TEXT(M38,"tt:hh:mm"),2))*24+HOUR(M38),"@"),":",TEXT(MINUTE(M38),"00"))</f>
        <v>184:48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-184</v>
      </c>
      <c r="J44" s="70">
        <f>ABS(IF(AND(T44&lt;0,T44&gt;-59),T44,T44-(60*I44)))</f>
        <v>48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-11088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(=184,80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(=-184,80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A44:B44"/>
    <mergeCell ref="C44:D44"/>
    <mergeCell ref="E44:F44"/>
    <mergeCell ref="E42:F42"/>
    <mergeCell ref="K41:M41"/>
    <mergeCell ref="I41:J41"/>
    <mergeCell ref="C41:D41"/>
    <mergeCell ref="G41:H41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G42:H42"/>
    <mergeCell ref="C42:D42"/>
    <mergeCell ref="E41:F41"/>
    <mergeCell ref="A4:B4"/>
    <mergeCell ref="C4:E4"/>
    <mergeCell ref="F4:H4"/>
    <mergeCell ref="E45:F45"/>
    <mergeCell ref="G45:H45"/>
    <mergeCell ref="I45:J45"/>
    <mergeCell ref="G44:H44"/>
    <mergeCell ref="Q44:S44"/>
  </mergeCells>
  <phoneticPr fontId="2" type="noConversion"/>
  <conditionalFormatting sqref="P7:P37 R7:S37">
    <cfRule type="expression" dxfId="42" priority="5" stopIfTrue="1">
      <formula>IF($M7=0,TRUE,FALSE)</formula>
    </cfRule>
  </conditionalFormatting>
  <conditionalFormatting sqref="Q7:Q37">
    <cfRule type="expression" dxfId="41" priority="6" stopIfTrue="1">
      <formula>IF($R7="F",TRUE,FALSE)</formula>
    </cfRule>
    <cfRule type="expression" dxfId="40" priority="7" stopIfTrue="1">
      <formula>IF($M7=0,TRUE,FALSE)</formula>
    </cfRule>
  </conditionalFormatting>
  <conditionalFormatting sqref="A7:K37 N7:O37">
    <cfRule type="expression" dxfId="39" priority="8" stopIfTrue="1">
      <formula>IF($T7="F",TRUE,FALSE)</formula>
    </cfRule>
    <cfRule type="expression" dxfId="38" priority="9" stopIfTrue="1">
      <formula>IF($M7=0,TRUE,FALSE)</formula>
    </cfRule>
  </conditionalFormatting>
  <conditionalFormatting sqref="M7:M37">
    <cfRule type="expression" dxfId="37" priority="3" stopIfTrue="1">
      <formula>IF($T7="F",TRUE,FALSE)</formula>
    </cfRule>
    <cfRule type="expression" dxfId="36" priority="4" stopIfTrue="1">
      <formula>IF($M7=0,TRUE,FALSE)</formula>
    </cfRule>
  </conditionalFormatting>
  <conditionalFormatting sqref="L7:L37">
    <cfRule type="expression" dxfId="35" priority="1" stopIfTrue="1">
      <formula>IF($T7="F",TRUE,FALSE)</formula>
    </cfRule>
    <cfRule type="expression" dxfId="34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A1:S3 A5:S6 B4:S4 A44:B44 D44:S44 A38:S43 A7:K7 N7:S7 A8:K37 N8:S3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H1" sqref="H1:K1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September!H1</f>
        <v>0</v>
      </c>
      <c r="I1" s="227"/>
      <c r="J1" s="227"/>
      <c r="K1" s="228"/>
      <c r="L1" s="101" t="s">
        <v>12</v>
      </c>
      <c r="M1" s="33"/>
      <c r="N1" s="229">
        <f>September!N1</f>
        <v>0</v>
      </c>
      <c r="O1" s="230"/>
      <c r="P1" s="231"/>
      <c r="Q1" s="102" t="s">
        <v>13</v>
      </c>
      <c r="R1" s="229">
        <f>September!R1</f>
        <v>0</v>
      </c>
      <c r="S1" s="231"/>
    </row>
    <row r="2" spans="1:20" ht="12.75" x14ac:dyDescent="0.2">
      <c r="A2" s="81">
        <v>10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>
        <f>DATE(A4,$A$2,1)</f>
        <v>45931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 t="shared" ref="A7:A37" si="0">IF(T7="F","",LEFT(TEXT(DATE($A$4,$A$2,B7),"TTTT"),2))</f>
        <v>Mi</v>
      </c>
      <c r="B7" s="41">
        <v>1</v>
      </c>
      <c r="C7" s="90"/>
      <c r="D7" s="91"/>
      <c r="E7" s="53">
        <f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 t="shared" ref="K7:K37" si="1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0.35000000000000003</v>
      </c>
      <c r="N7" s="53" t="str">
        <f t="shared" ref="N7:N37" si="2">IF(L7&gt;M7,L7-M7,"")</f>
        <v/>
      </c>
      <c r="O7" s="53">
        <f t="shared" ref="O7:O37" si="3">IF(L7&lt;M7,-L7+M7,"")</f>
        <v>0.35000000000000003</v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4">IF(MONTH(DATE($A$4,$A$2,B7))&lt;&gt;$A$2,"F","ok")</f>
        <v>ok</v>
      </c>
    </row>
    <row r="8" spans="1:20" ht="14.25" customHeight="1" x14ac:dyDescent="0.2">
      <c r="A8" s="41" t="str">
        <f t="shared" si="0"/>
        <v>Do</v>
      </c>
      <c r="B8" s="41">
        <v>2</v>
      </c>
      <c r="C8" s="90"/>
      <c r="D8" s="91"/>
      <c r="E8" s="53">
        <f t="shared" ref="E8:E37" si="5">IF(OR(S8=1,S8=0.5),TIME(8,24,0)*$C$44/2,TIME(HOUR(D8),MINUTE(D8),0)-TIME(HOUR(C8),MINUTE(C8),0))</f>
        <v>0</v>
      </c>
      <c r="F8" s="91"/>
      <c r="G8" s="91"/>
      <c r="H8" s="53">
        <f t="shared" ref="H8:H37" si="6">IF(OR(S8=1,),TIME(8,24,0)*$C$44/2,TIME(HOUR(G8),MINUTE(G8),0)-TIME(HOUR(F8),MINUTE(F8),0))</f>
        <v>0</v>
      </c>
      <c r="I8" s="91"/>
      <c r="J8" s="91"/>
      <c r="K8" s="53">
        <f t="shared" si="1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0.35000000000000003</v>
      </c>
      <c r="N8" s="53" t="str">
        <f t="shared" si="2"/>
        <v/>
      </c>
      <c r="O8" s="53">
        <f t="shared" si="3"/>
        <v>0.35000000000000003</v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4"/>
        <v>ok</v>
      </c>
    </row>
    <row r="9" spans="1:20" ht="14.25" customHeight="1" x14ac:dyDescent="0.2">
      <c r="A9" s="41" t="str">
        <f t="shared" si="0"/>
        <v>Fr</v>
      </c>
      <c r="B9" s="41">
        <v>3</v>
      </c>
      <c r="C9" s="90"/>
      <c r="D9" s="91"/>
      <c r="E9" s="53">
        <f t="shared" si="5"/>
        <v>0</v>
      </c>
      <c r="F9" s="91"/>
      <c r="G9" s="91"/>
      <c r="H9" s="53">
        <f t="shared" si="6"/>
        <v>0</v>
      </c>
      <c r="I9" s="91"/>
      <c r="J9" s="91"/>
      <c r="K9" s="53">
        <f t="shared" si="1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53" t="str">
        <f t="shared" si="2"/>
        <v/>
      </c>
      <c r="O9" s="53">
        <f t="shared" si="3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4"/>
        <v>ok</v>
      </c>
    </row>
    <row r="10" spans="1:20" ht="14.25" customHeight="1" x14ac:dyDescent="0.2">
      <c r="A10" s="41" t="str">
        <f t="shared" si="0"/>
        <v>Sa</v>
      </c>
      <c r="B10" s="41">
        <v>4</v>
      </c>
      <c r="C10" s="90"/>
      <c r="D10" s="91"/>
      <c r="E10" s="53">
        <f t="shared" si="5"/>
        <v>0</v>
      </c>
      <c r="F10" s="91"/>
      <c r="G10" s="91"/>
      <c r="H10" s="53">
        <f t="shared" si="6"/>
        <v>0</v>
      </c>
      <c r="I10" s="91"/>
      <c r="J10" s="91"/>
      <c r="K10" s="53">
        <f t="shared" si="1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</v>
      </c>
      <c r="N10" s="53" t="str">
        <f t="shared" si="2"/>
        <v/>
      </c>
      <c r="O10" s="53" t="str">
        <f t="shared" si="3"/>
        <v/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4"/>
        <v>ok</v>
      </c>
    </row>
    <row r="11" spans="1:20" ht="14.25" customHeight="1" x14ac:dyDescent="0.2">
      <c r="A11" s="41" t="str">
        <f t="shared" si="0"/>
        <v>So</v>
      </c>
      <c r="B11" s="41">
        <v>5</v>
      </c>
      <c r="C11" s="90"/>
      <c r="D11" s="91"/>
      <c r="E11" s="53">
        <f t="shared" si="5"/>
        <v>0</v>
      </c>
      <c r="F11" s="91"/>
      <c r="G11" s="91"/>
      <c r="H11" s="53">
        <f t="shared" si="6"/>
        <v>0</v>
      </c>
      <c r="I11" s="91"/>
      <c r="J11" s="91"/>
      <c r="K11" s="53">
        <f t="shared" si="1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</v>
      </c>
      <c r="N11" s="53" t="str">
        <f t="shared" si="2"/>
        <v/>
      </c>
      <c r="O11" s="53" t="str">
        <f t="shared" si="3"/>
        <v/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4"/>
        <v>ok</v>
      </c>
    </row>
    <row r="12" spans="1:20" ht="14.25" customHeight="1" x14ac:dyDescent="0.2">
      <c r="A12" s="41" t="str">
        <f t="shared" si="0"/>
        <v>Mo</v>
      </c>
      <c r="B12" s="41">
        <v>6</v>
      </c>
      <c r="C12" s="90"/>
      <c r="D12" s="91"/>
      <c r="E12" s="53">
        <f t="shared" si="5"/>
        <v>0</v>
      </c>
      <c r="F12" s="91"/>
      <c r="G12" s="91"/>
      <c r="H12" s="53">
        <f t="shared" si="6"/>
        <v>0</v>
      </c>
      <c r="I12" s="91"/>
      <c r="J12" s="91"/>
      <c r="K12" s="53">
        <f t="shared" si="1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0.35000000000000003</v>
      </c>
      <c r="N12" s="53" t="str">
        <f t="shared" si="2"/>
        <v/>
      </c>
      <c r="O12" s="53">
        <f t="shared" si="3"/>
        <v>0.35000000000000003</v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4"/>
        <v>ok</v>
      </c>
    </row>
    <row r="13" spans="1:20" ht="14.25" customHeight="1" x14ac:dyDescent="0.2">
      <c r="A13" s="41" t="str">
        <f t="shared" si="0"/>
        <v>Di</v>
      </c>
      <c r="B13" s="41">
        <v>7</v>
      </c>
      <c r="C13" s="90"/>
      <c r="D13" s="91"/>
      <c r="E13" s="53">
        <f t="shared" si="5"/>
        <v>0</v>
      </c>
      <c r="F13" s="91"/>
      <c r="G13" s="91"/>
      <c r="H13" s="53">
        <f t="shared" si="6"/>
        <v>0</v>
      </c>
      <c r="I13" s="91"/>
      <c r="J13" s="91"/>
      <c r="K13" s="53">
        <f t="shared" si="1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0.35000000000000003</v>
      </c>
      <c r="N13" s="53" t="str">
        <f t="shared" si="2"/>
        <v/>
      </c>
      <c r="O13" s="53">
        <f t="shared" si="3"/>
        <v>0.35000000000000003</v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4"/>
        <v>ok</v>
      </c>
    </row>
    <row r="14" spans="1:20" ht="14.25" customHeight="1" x14ac:dyDescent="0.2">
      <c r="A14" s="41" t="str">
        <f t="shared" si="0"/>
        <v>Mi</v>
      </c>
      <c r="B14" s="41">
        <v>8</v>
      </c>
      <c r="C14" s="90"/>
      <c r="D14" s="91"/>
      <c r="E14" s="53">
        <f t="shared" si="5"/>
        <v>0</v>
      </c>
      <c r="F14" s="91"/>
      <c r="G14" s="91"/>
      <c r="H14" s="53">
        <f t="shared" si="6"/>
        <v>0</v>
      </c>
      <c r="I14" s="91"/>
      <c r="J14" s="91"/>
      <c r="K14" s="53">
        <f t="shared" si="1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0.35000000000000003</v>
      </c>
      <c r="N14" s="53" t="str">
        <f t="shared" si="2"/>
        <v/>
      </c>
      <c r="O14" s="53">
        <f t="shared" si="3"/>
        <v>0.35000000000000003</v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4"/>
        <v>ok</v>
      </c>
    </row>
    <row r="15" spans="1:20" ht="14.25" customHeight="1" x14ac:dyDescent="0.2">
      <c r="A15" s="41" t="str">
        <f t="shared" si="0"/>
        <v>Do</v>
      </c>
      <c r="B15" s="41">
        <v>9</v>
      </c>
      <c r="C15" s="90"/>
      <c r="D15" s="91"/>
      <c r="E15" s="53">
        <f t="shared" si="5"/>
        <v>0</v>
      </c>
      <c r="F15" s="91"/>
      <c r="G15" s="91"/>
      <c r="H15" s="53">
        <f t="shared" si="6"/>
        <v>0</v>
      </c>
      <c r="I15" s="91"/>
      <c r="J15" s="91"/>
      <c r="K15" s="53">
        <f t="shared" si="1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0.35000000000000003</v>
      </c>
      <c r="N15" s="53" t="str">
        <f t="shared" si="2"/>
        <v/>
      </c>
      <c r="O15" s="53">
        <f t="shared" si="3"/>
        <v>0.35000000000000003</v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4"/>
        <v>ok</v>
      </c>
    </row>
    <row r="16" spans="1:20" ht="14.25" customHeight="1" x14ac:dyDescent="0.2">
      <c r="A16" s="41" t="str">
        <f t="shared" si="0"/>
        <v>Fr</v>
      </c>
      <c r="B16" s="41">
        <v>10</v>
      </c>
      <c r="C16" s="90"/>
      <c r="D16" s="91"/>
      <c r="E16" s="53">
        <f t="shared" si="5"/>
        <v>0</v>
      </c>
      <c r="F16" s="91"/>
      <c r="G16" s="91"/>
      <c r="H16" s="53">
        <f t="shared" si="6"/>
        <v>0</v>
      </c>
      <c r="I16" s="91"/>
      <c r="J16" s="91"/>
      <c r="K16" s="53">
        <f t="shared" si="1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0.35000000000000003</v>
      </c>
      <c r="N16" s="53" t="str">
        <f t="shared" si="2"/>
        <v/>
      </c>
      <c r="O16" s="53">
        <f t="shared" si="3"/>
        <v>0.35000000000000003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4"/>
        <v>ok</v>
      </c>
    </row>
    <row r="17" spans="1:21" ht="14.25" customHeight="1" x14ac:dyDescent="0.2">
      <c r="A17" s="41" t="str">
        <f t="shared" si="0"/>
        <v>Sa</v>
      </c>
      <c r="B17" s="41">
        <v>11</v>
      </c>
      <c r="C17" s="90"/>
      <c r="D17" s="91"/>
      <c r="E17" s="53">
        <f t="shared" si="5"/>
        <v>0</v>
      </c>
      <c r="F17" s="91"/>
      <c r="G17" s="91"/>
      <c r="H17" s="53">
        <f t="shared" si="6"/>
        <v>0</v>
      </c>
      <c r="I17" s="91"/>
      <c r="J17" s="91"/>
      <c r="K17" s="53">
        <f t="shared" si="1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</v>
      </c>
      <c r="N17" s="53" t="str">
        <f t="shared" si="2"/>
        <v/>
      </c>
      <c r="O17" s="53" t="str">
        <f t="shared" si="3"/>
        <v/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4"/>
        <v>ok</v>
      </c>
    </row>
    <row r="18" spans="1:21" ht="14.25" customHeight="1" x14ac:dyDescent="0.2">
      <c r="A18" s="41" t="str">
        <f t="shared" si="0"/>
        <v>So</v>
      </c>
      <c r="B18" s="41">
        <v>12</v>
      </c>
      <c r="C18" s="90"/>
      <c r="D18" s="91"/>
      <c r="E18" s="53">
        <f t="shared" si="5"/>
        <v>0</v>
      </c>
      <c r="F18" s="90"/>
      <c r="G18" s="91"/>
      <c r="H18" s="53">
        <f t="shared" si="6"/>
        <v>0</v>
      </c>
      <c r="I18" s="91"/>
      <c r="J18" s="91"/>
      <c r="K18" s="53">
        <f t="shared" si="1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</v>
      </c>
      <c r="N18" s="53" t="str">
        <f t="shared" si="2"/>
        <v/>
      </c>
      <c r="O18" s="53" t="str">
        <f t="shared" si="3"/>
        <v/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4"/>
        <v>ok</v>
      </c>
    </row>
    <row r="19" spans="1:21" ht="14.25" customHeight="1" x14ac:dyDescent="0.2">
      <c r="A19" s="41" t="str">
        <f t="shared" si="0"/>
        <v>Mo</v>
      </c>
      <c r="B19" s="41">
        <v>13</v>
      </c>
      <c r="C19" s="90"/>
      <c r="D19" s="91"/>
      <c r="E19" s="53">
        <f t="shared" si="5"/>
        <v>0</v>
      </c>
      <c r="F19" s="90"/>
      <c r="G19" s="91"/>
      <c r="H19" s="53">
        <f t="shared" si="6"/>
        <v>0</v>
      </c>
      <c r="I19" s="91"/>
      <c r="J19" s="91"/>
      <c r="K19" s="53">
        <f t="shared" si="1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0.35000000000000003</v>
      </c>
      <c r="N19" s="53" t="str">
        <f t="shared" si="2"/>
        <v/>
      </c>
      <c r="O19" s="53">
        <f t="shared" si="3"/>
        <v>0.35000000000000003</v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4"/>
        <v>ok</v>
      </c>
    </row>
    <row r="20" spans="1:21" ht="14.25" customHeight="1" x14ac:dyDescent="0.2">
      <c r="A20" s="41" t="str">
        <f t="shared" si="0"/>
        <v>Di</v>
      </c>
      <c r="B20" s="41">
        <v>14</v>
      </c>
      <c r="C20" s="90"/>
      <c r="D20" s="91"/>
      <c r="E20" s="53">
        <f t="shared" si="5"/>
        <v>0</v>
      </c>
      <c r="F20" s="91"/>
      <c r="G20" s="91"/>
      <c r="H20" s="53">
        <f t="shared" si="6"/>
        <v>0</v>
      </c>
      <c r="I20" s="91"/>
      <c r="J20" s="91"/>
      <c r="K20" s="53">
        <f t="shared" si="1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0.35000000000000003</v>
      </c>
      <c r="N20" s="53" t="str">
        <f t="shared" si="2"/>
        <v/>
      </c>
      <c r="O20" s="53">
        <f t="shared" si="3"/>
        <v>0.35000000000000003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4"/>
        <v>ok</v>
      </c>
    </row>
    <row r="21" spans="1:21" ht="14.25" customHeight="1" x14ac:dyDescent="0.2">
      <c r="A21" s="41" t="str">
        <f t="shared" si="0"/>
        <v>Mi</v>
      </c>
      <c r="B21" s="41">
        <v>15</v>
      </c>
      <c r="C21" s="90"/>
      <c r="D21" s="91"/>
      <c r="E21" s="53">
        <f t="shared" si="5"/>
        <v>0</v>
      </c>
      <c r="F21" s="91"/>
      <c r="G21" s="91"/>
      <c r="H21" s="53">
        <f t="shared" si="6"/>
        <v>0</v>
      </c>
      <c r="I21" s="91"/>
      <c r="J21" s="91"/>
      <c r="K21" s="53">
        <f t="shared" si="1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0.35000000000000003</v>
      </c>
      <c r="N21" s="53" t="str">
        <f t="shared" si="2"/>
        <v/>
      </c>
      <c r="O21" s="53">
        <f t="shared" si="3"/>
        <v>0.35000000000000003</v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4"/>
        <v>ok</v>
      </c>
    </row>
    <row r="22" spans="1:21" ht="14.25" customHeight="1" x14ac:dyDescent="0.2">
      <c r="A22" s="41" t="str">
        <f t="shared" si="0"/>
        <v>Do</v>
      </c>
      <c r="B22" s="41">
        <v>16</v>
      </c>
      <c r="C22" s="90"/>
      <c r="D22" s="91"/>
      <c r="E22" s="53">
        <f t="shared" si="5"/>
        <v>0</v>
      </c>
      <c r="F22" s="91"/>
      <c r="G22" s="91"/>
      <c r="H22" s="53">
        <f t="shared" si="6"/>
        <v>0</v>
      </c>
      <c r="I22" s="91"/>
      <c r="J22" s="91"/>
      <c r="K22" s="53">
        <f t="shared" si="1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0.35000000000000003</v>
      </c>
      <c r="N22" s="53" t="str">
        <f t="shared" si="2"/>
        <v/>
      </c>
      <c r="O22" s="53">
        <f t="shared" si="3"/>
        <v>0.35000000000000003</v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4"/>
        <v>ok</v>
      </c>
    </row>
    <row r="23" spans="1:21" ht="14.25" customHeight="1" x14ac:dyDescent="0.2">
      <c r="A23" s="41" t="str">
        <f t="shared" si="0"/>
        <v>Fr</v>
      </c>
      <c r="B23" s="41">
        <v>17</v>
      </c>
      <c r="C23" s="90"/>
      <c r="D23" s="91"/>
      <c r="E23" s="53">
        <f t="shared" si="5"/>
        <v>0</v>
      </c>
      <c r="F23" s="91"/>
      <c r="G23" s="91"/>
      <c r="H23" s="53">
        <f t="shared" si="6"/>
        <v>0</v>
      </c>
      <c r="I23" s="91"/>
      <c r="J23" s="91"/>
      <c r="K23" s="53">
        <f t="shared" si="1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53" t="str">
        <f t="shared" si="2"/>
        <v/>
      </c>
      <c r="O23" s="53">
        <f t="shared" si="3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4"/>
        <v>ok</v>
      </c>
    </row>
    <row r="24" spans="1:21" ht="14.25" customHeight="1" x14ac:dyDescent="0.2">
      <c r="A24" s="41" t="str">
        <f t="shared" si="0"/>
        <v>Sa</v>
      </c>
      <c r="B24" s="41">
        <v>18</v>
      </c>
      <c r="C24" s="90"/>
      <c r="D24" s="91"/>
      <c r="E24" s="53">
        <f t="shared" si="5"/>
        <v>0</v>
      </c>
      <c r="F24" s="91"/>
      <c r="G24" s="91"/>
      <c r="H24" s="53">
        <f t="shared" si="6"/>
        <v>0</v>
      </c>
      <c r="I24" s="91"/>
      <c r="J24" s="91"/>
      <c r="K24" s="53">
        <f t="shared" si="1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</v>
      </c>
      <c r="N24" s="53" t="str">
        <f t="shared" si="2"/>
        <v/>
      </c>
      <c r="O24" s="53" t="str">
        <f t="shared" si="3"/>
        <v/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4"/>
        <v>ok</v>
      </c>
    </row>
    <row r="25" spans="1:21" ht="14.25" customHeight="1" x14ac:dyDescent="0.2">
      <c r="A25" s="41" t="str">
        <f t="shared" si="0"/>
        <v>So</v>
      </c>
      <c r="B25" s="41">
        <v>19</v>
      </c>
      <c r="C25" s="90"/>
      <c r="D25" s="91"/>
      <c r="E25" s="53">
        <f t="shared" si="5"/>
        <v>0</v>
      </c>
      <c r="F25" s="90"/>
      <c r="G25" s="91"/>
      <c r="H25" s="53">
        <f t="shared" si="6"/>
        <v>0</v>
      </c>
      <c r="I25" s="91"/>
      <c r="J25" s="91"/>
      <c r="K25" s="53">
        <f t="shared" si="1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</v>
      </c>
      <c r="N25" s="53" t="str">
        <f t="shared" si="2"/>
        <v/>
      </c>
      <c r="O25" s="53" t="str">
        <f t="shared" si="3"/>
        <v/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4"/>
        <v>ok</v>
      </c>
    </row>
    <row r="26" spans="1:21" ht="14.25" customHeight="1" x14ac:dyDescent="0.2">
      <c r="A26" s="41" t="str">
        <f t="shared" si="0"/>
        <v>Mo</v>
      </c>
      <c r="B26" s="41">
        <v>20</v>
      </c>
      <c r="C26" s="90"/>
      <c r="D26" s="91"/>
      <c r="E26" s="53">
        <f t="shared" si="5"/>
        <v>0</v>
      </c>
      <c r="F26" s="90"/>
      <c r="G26" s="91"/>
      <c r="H26" s="53">
        <f t="shared" si="6"/>
        <v>0</v>
      </c>
      <c r="I26" s="91"/>
      <c r="J26" s="91"/>
      <c r="K26" s="53">
        <f t="shared" si="1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0.35000000000000003</v>
      </c>
      <c r="N26" s="53" t="str">
        <f t="shared" si="2"/>
        <v/>
      </c>
      <c r="O26" s="53">
        <f t="shared" si="3"/>
        <v>0.35000000000000003</v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4"/>
        <v>ok</v>
      </c>
    </row>
    <row r="27" spans="1:21" ht="14.25" customHeight="1" x14ac:dyDescent="0.2">
      <c r="A27" s="41" t="str">
        <f t="shared" si="0"/>
        <v>Di</v>
      </c>
      <c r="B27" s="41">
        <v>21</v>
      </c>
      <c r="C27" s="90"/>
      <c r="D27" s="91"/>
      <c r="E27" s="53">
        <f t="shared" si="5"/>
        <v>0</v>
      </c>
      <c r="F27" s="90"/>
      <c r="G27" s="91"/>
      <c r="H27" s="53">
        <f t="shared" si="6"/>
        <v>0</v>
      </c>
      <c r="I27" s="91"/>
      <c r="J27" s="91"/>
      <c r="K27" s="53">
        <f t="shared" si="1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0.35000000000000003</v>
      </c>
      <c r="N27" s="53" t="str">
        <f t="shared" si="2"/>
        <v/>
      </c>
      <c r="O27" s="53">
        <f t="shared" si="3"/>
        <v>0.35000000000000003</v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4"/>
        <v>ok</v>
      </c>
    </row>
    <row r="28" spans="1:21" ht="14.25" customHeight="1" x14ac:dyDescent="0.2">
      <c r="A28" s="41" t="str">
        <f t="shared" si="0"/>
        <v>Mi</v>
      </c>
      <c r="B28" s="41">
        <v>22</v>
      </c>
      <c r="C28" s="90"/>
      <c r="D28" s="91"/>
      <c r="E28" s="53">
        <f t="shared" si="5"/>
        <v>0</v>
      </c>
      <c r="F28" s="90"/>
      <c r="G28" s="91"/>
      <c r="H28" s="53">
        <f t="shared" si="6"/>
        <v>0</v>
      </c>
      <c r="I28" s="91"/>
      <c r="J28" s="91"/>
      <c r="K28" s="53">
        <f t="shared" si="1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0.35000000000000003</v>
      </c>
      <c r="N28" s="53" t="str">
        <f t="shared" si="2"/>
        <v/>
      </c>
      <c r="O28" s="53">
        <f t="shared" si="3"/>
        <v>0.35000000000000003</v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4"/>
        <v>ok</v>
      </c>
      <c r="U28" s="2"/>
    </row>
    <row r="29" spans="1:21" ht="14.25" customHeight="1" x14ac:dyDescent="0.2">
      <c r="A29" s="41" t="str">
        <f t="shared" si="0"/>
        <v>Do</v>
      </c>
      <c r="B29" s="41">
        <v>23</v>
      </c>
      <c r="C29" s="90"/>
      <c r="D29" s="91"/>
      <c r="E29" s="53">
        <f t="shared" si="5"/>
        <v>0</v>
      </c>
      <c r="F29" s="90"/>
      <c r="G29" s="91"/>
      <c r="H29" s="53">
        <f t="shared" si="6"/>
        <v>0</v>
      </c>
      <c r="I29" s="91"/>
      <c r="J29" s="91"/>
      <c r="K29" s="53">
        <f t="shared" si="1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0.35000000000000003</v>
      </c>
      <c r="N29" s="53" t="str">
        <f t="shared" si="2"/>
        <v/>
      </c>
      <c r="O29" s="53">
        <f t="shared" si="3"/>
        <v>0.35000000000000003</v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4"/>
        <v>ok</v>
      </c>
    </row>
    <row r="30" spans="1:21" ht="14.25" customHeight="1" x14ac:dyDescent="0.2">
      <c r="A30" s="41" t="str">
        <f t="shared" si="0"/>
        <v>Fr</v>
      </c>
      <c r="B30" s="41">
        <v>24</v>
      </c>
      <c r="C30" s="90"/>
      <c r="D30" s="91"/>
      <c r="E30" s="53">
        <f t="shared" si="5"/>
        <v>0</v>
      </c>
      <c r="F30" s="90"/>
      <c r="G30" s="91"/>
      <c r="H30" s="53">
        <f t="shared" si="6"/>
        <v>0</v>
      </c>
      <c r="I30" s="91"/>
      <c r="J30" s="91"/>
      <c r="K30" s="53">
        <f t="shared" si="1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0.35000000000000003</v>
      </c>
      <c r="N30" s="53" t="str">
        <f t="shared" si="2"/>
        <v/>
      </c>
      <c r="O30" s="53">
        <f t="shared" si="3"/>
        <v>0.35000000000000003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4"/>
        <v>ok</v>
      </c>
    </row>
    <row r="31" spans="1:21" ht="14.25" customHeight="1" x14ac:dyDescent="0.2">
      <c r="A31" s="41" t="str">
        <f t="shared" si="0"/>
        <v>Sa</v>
      </c>
      <c r="B31" s="41">
        <v>25</v>
      </c>
      <c r="C31" s="90"/>
      <c r="D31" s="91"/>
      <c r="E31" s="53">
        <f t="shared" si="5"/>
        <v>0</v>
      </c>
      <c r="F31" s="91"/>
      <c r="G31" s="91"/>
      <c r="H31" s="53">
        <f t="shared" si="6"/>
        <v>0</v>
      </c>
      <c r="I31" s="91"/>
      <c r="J31" s="91"/>
      <c r="K31" s="53">
        <f t="shared" si="1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</v>
      </c>
      <c r="N31" s="53" t="str">
        <f t="shared" si="2"/>
        <v/>
      </c>
      <c r="O31" s="53" t="str">
        <f t="shared" si="3"/>
        <v/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4"/>
        <v>ok</v>
      </c>
    </row>
    <row r="32" spans="1:21" ht="14.25" customHeight="1" x14ac:dyDescent="0.2">
      <c r="A32" s="41" t="str">
        <f t="shared" si="0"/>
        <v>So</v>
      </c>
      <c r="B32" s="41">
        <v>26</v>
      </c>
      <c r="C32" s="90"/>
      <c r="D32" s="91"/>
      <c r="E32" s="53">
        <f t="shared" si="5"/>
        <v>0</v>
      </c>
      <c r="F32" s="90"/>
      <c r="G32" s="91"/>
      <c r="H32" s="53">
        <f t="shared" si="6"/>
        <v>0</v>
      </c>
      <c r="I32" s="91"/>
      <c r="J32" s="91"/>
      <c r="K32" s="53">
        <f t="shared" si="1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</v>
      </c>
      <c r="N32" s="53" t="str">
        <f t="shared" si="2"/>
        <v/>
      </c>
      <c r="O32" s="53" t="str">
        <f t="shared" si="3"/>
        <v/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4"/>
        <v>ok</v>
      </c>
    </row>
    <row r="33" spans="1:20" ht="14.25" customHeight="1" x14ac:dyDescent="0.2">
      <c r="A33" s="41" t="str">
        <f t="shared" si="0"/>
        <v>Mo</v>
      </c>
      <c r="B33" s="41">
        <v>27</v>
      </c>
      <c r="C33" s="90"/>
      <c r="D33" s="91"/>
      <c r="E33" s="53">
        <f t="shared" si="5"/>
        <v>0</v>
      </c>
      <c r="F33" s="90"/>
      <c r="G33" s="91"/>
      <c r="H33" s="53">
        <f t="shared" si="6"/>
        <v>0</v>
      </c>
      <c r="I33" s="91"/>
      <c r="J33" s="91"/>
      <c r="K33" s="53">
        <f t="shared" si="1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0.35000000000000003</v>
      </c>
      <c r="N33" s="53" t="str">
        <f t="shared" si="2"/>
        <v/>
      </c>
      <c r="O33" s="53">
        <f t="shared" si="3"/>
        <v>0.35000000000000003</v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4"/>
        <v>ok</v>
      </c>
    </row>
    <row r="34" spans="1:20" ht="14.25" customHeight="1" x14ac:dyDescent="0.2">
      <c r="A34" s="41" t="str">
        <f t="shared" si="0"/>
        <v>Di</v>
      </c>
      <c r="B34" s="41">
        <v>28</v>
      </c>
      <c r="C34" s="90"/>
      <c r="D34" s="91"/>
      <c r="E34" s="53">
        <f t="shared" si="5"/>
        <v>0</v>
      </c>
      <c r="F34" s="91"/>
      <c r="G34" s="91"/>
      <c r="H34" s="53">
        <f t="shared" si="6"/>
        <v>0</v>
      </c>
      <c r="I34" s="91"/>
      <c r="J34" s="91"/>
      <c r="K34" s="53">
        <f t="shared" si="1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0.35000000000000003</v>
      </c>
      <c r="N34" s="53" t="str">
        <f t="shared" si="2"/>
        <v/>
      </c>
      <c r="O34" s="53">
        <f t="shared" si="3"/>
        <v>0.35000000000000003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4"/>
        <v>ok</v>
      </c>
    </row>
    <row r="35" spans="1:20" ht="14.25" customHeight="1" x14ac:dyDescent="0.2">
      <c r="A35" s="41" t="str">
        <f t="shared" si="0"/>
        <v>Mi</v>
      </c>
      <c r="B35" s="41">
        <v>29</v>
      </c>
      <c r="C35" s="90"/>
      <c r="D35" s="91"/>
      <c r="E35" s="53">
        <f t="shared" si="5"/>
        <v>0</v>
      </c>
      <c r="F35" s="91"/>
      <c r="G35" s="91"/>
      <c r="H35" s="53">
        <f t="shared" si="6"/>
        <v>0</v>
      </c>
      <c r="I35" s="91"/>
      <c r="J35" s="91"/>
      <c r="K35" s="53">
        <f t="shared" si="1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0.35000000000000003</v>
      </c>
      <c r="N35" s="53" t="str">
        <f t="shared" si="2"/>
        <v/>
      </c>
      <c r="O35" s="53">
        <f t="shared" si="3"/>
        <v>0.35000000000000003</v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4"/>
        <v>ok</v>
      </c>
    </row>
    <row r="36" spans="1:20" ht="14.25" customHeight="1" x14ac:dyDescent="0.2">
      <c r="A36" s="41" t="str">
        <f t="shared" si="0"/>
        <v>Do</v>
      </c>
      <c r="B36" s="41">
        <v>30</v>
      </c>
      <c r="C36" s="90"/>
      <c r="D36" s="91"/>
      <c r="E36" s="53">
        <f t="shared" si="5"/>
        <v>0</v>
      </c>
      <c r="F36" s="91"/>
      <c r="G36" s="91"/>
      <c r="H36" s="53">
        <f t="shared" si="6"/>
        <v>0</v>
      </c>
      <c r="I36" s="91"/>
      <c r="J36" s="91"/>
      <c r="K36" s="53">
        <f t="shared" si="1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0.35000000000000003</v>
      </c>
      <c r="N36" s="53" t="str">
        <f t="shared" si="2"/>
        <v/>
      </c>
      <c r="O36" s="53">
        <f t="shared" si="3"/>
        <v>0.35000000000000003</v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4"/>
        <v>ok</v>
      </c>
    </row>
    <row r="37" spans="1:20" ht="14.25" customHeight="1" x14ac:dyDescent="0.2">
      <c r="A37" s="41" t="str">
        <f t="shared" si="0"/>
        <v>Fr</v>
      </c>
      <c r="B37" s="41">
        <v>31</v>
      </c>
      <c r="C37" s="90"/>
      <c r="D37" s="91"/>
      <c r="E37" s="53">
        <f t="shared" si="5"/>
        <v>0</v>
      </c>
      <c r="F37" s="91"/>
      <c r="G37" s="91"/>
      <c r="H37" s="53">
        <f t="shared" si="6"/>
        <v>0</v>
      </c>
      <c r="I37" s="91"/>
      <c r="J37" s="91"/>
      <c r="K37" s="53">
        <f t="shared" si="1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0.35000000000000003</v>
      </c>
      <c r="N37" s="53" t="str">
        <f t="shared" si="2"/>
        <v/>
      </c>
      <c r="O37" s="53">
        <f t="shared" si="3"/>
        <v>0.35000000000000003</v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4"/>
        <v>ok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8.0499999999999972</v>
      </c>
      <c r="N38" s="85">
        <f>SUM(N7:N37)</f>
        <v>0</v>
      </c>
      <c r="O38" s="86">
        <f>SUM(O7:O37)</f>
        <v>8.0499999999999972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-11592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f>September!S40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-1763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-1570</v>
      </c>
      <c r="O41" s="99">
        <f>September!O42</f>
        <v>48</v>
      </c>
      <c r="P41" s="74"/>
      <c r="Q41" s="71" t="s">
        <v>17</v>
      </c>
      <c r="R41" s="2"/>
      <c r="S41" s="6"/>
      <c r="T41" s="1">
        <f>(T39+T38+(N41*60)+IF(N41&lt;0,-O41,O41))-(60*T40)</f>
        <v>-60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-1763:</v>
      </c>
      <c r="O42" s="78">
        <f>ABS(T41)</f>
        <v>60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20" t="str">
        <f>LEFT(September!N42,LEN(September!N42)-1)</f>
        <v>-1570</v>
      </c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58">
        <f>September!C44</f>
        <v>1</v>
      </c>
      <c r="D44" s="259"/>
      <c r="E44" s="222" t="str">
        <f>CONCATENATE(TEXT(VALUE(LEFT(TEXT(M38,"tt:hh:mm"),2))*24+HOUR(M38),"@"),":",TEXT(MINUTE(M38),"00"))</f>
        <v>193:12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-193</v>
      </c>
      <c r="J44" s="70">
        <f>ABS(IF(AND(T44&lt;0,T44&gt;-59),T44,T44-(60*I44)))</f>
        <v>12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-11592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(=193,20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(=-193,20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G42:H42"/>
    <mergeCell ref="E45:F45"/>
    <mergeCell ref="G45:H45"/>
    <mergeCell ref="I45:J45"/>
    <mergeCell ref="G44:H44"/>
    <mergeCell ref="E42:F42"/>
    <mergeCell ref="Q44:S44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C42:D42"/>
    <mergeCell ref="E41:F41"/>
    <mergeCell ref="A44:B44"/>
    <mergeCell ref="C44:D44"/>
    <mergeCell ref="E44:F44"/>
    <mergeCell ref="K41:M41"/>
    <mergeCell ref="I41:J41"/>
    <mergeCell ref="A4:B4"/>
    <mergeCell ref="C41:D41"/>
    <mergeCell ref="G41:H41"/>
    <mergeCell ref="C4:E4"/>
    <mergeCell ref="F4:H4"/>
  </mergeCells>
  <phoneticPr fontId="2" type="noConversion"/>
  <conditionalFormatting sqref="P7:P37 R7:S37">
    <cfRule type="expression" dxfId="33" priority="5" stopIfTrue="1">
      <formula>IF($M7=0,TRUE,FALSE)</formula>
    </cfRule>
  </conditionalFormatting>
  <conditionalFormatting sqref="Q7:Q37">
    <cfRule type="expression" dxfId="32" priority="6" stopIfTrue="1">
      <formula>IF($R7="F",TRUE,FALSE)</formula>
    </cfRule>
    <cfRule type="expression" dxfId="31" priority="7" stopIfTrue="1">
      <formula>IF($M7=0,TRUE,FALSE)</formula>
    </cfRule>
  </conditionalFormatting>
  <conditionalFormatting sqref="A7:K37 N7:O37">
    <cfRule type="expression" dxfId="30" priority="8" stopIfTrue="1">
      <formula>IF($T7="F",TRUE,FALSE)</formula>
    </cfRule>
    <cfRule type="expression" dxfId="29" priority="9" stopIfTrue="1">
      <formula>IF($M7=0,TRUE,FALSE)</formula>
    </cfRule>
  </conditionalFormatting>
  <conditionalFormatting sqref="M7:M37">
    <cfRule type="expression" dxfId="28" priority="3" stopIfTrue="1">
      <formula>IF($T7="F",TRUE,FALSE)</formula>
    </cfRule>
    <cfRule type="expression" dxfId="27" priority="4" stopIfTrue="1">
      <formula>IF($M7=0,TRUE,FALSE)</formula>
    </cfRule>
  </conditionalFormatting>
  <conditionalFormatting sqref="L7:L37">
    <cfRule type="expression" dxfId="26" priority="1" stopIfTrue="1">
      <formula>IF($T7="F",TRUE,FALSE)</formula>
    </cfRule>
    <cfRule type="expression" dxfId="25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A1:S3 A5:S6 B4:S4 A38:S40 A7:K7 N7:S7 A8:K37 N8:S37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H1" sqref="H1:K1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Oktober!H1</f>
        <v>0</v>
      </c>
      <c r="I1" s="227"/>
      <c r="J1" s="227"/>
      <c r="K1" s="228"/>
      <c r="L1" s="101" t="s">
        <v>12</v>
      </c>
      <c r="M1" s="33"/>
      <c r="N1" s="229">
        <f>Oktober!N1</f>
        <v>0</v>
      </c>
      <c r="O1" s="230"/>
      <c r="P1" s="231"/>
      <c r="Q1" s="102" t="s">
        <v>13</v>
      </c>
      <c r="R1" s="229">
        <f>Oktober!R1</f>
        <v>0</v>
      </c>
      <c r="S1" s="231"/>
    </row>
    <row r="2" spans="1:20" ht="12.75" x14ac:dyDescent="0.2">
      <c r="A2" s="81">
        <v>11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>
        <f>DATE(A4,$A$2,1)</f>
        <v>45962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 t="shared" ref="A7:A37" si="0">IF(T7="F","",LEFT(TEXT(DATE($A$4,$A$2,B7),"TTTT"),2))</f>
        <v>Sa</v>
      </c>
      <c r="B7" s="41">
        <v>1</v>
      </c>
      <c r="C7" s="90"/>
      <c r="D7" s="91"/>
      <c r="E7" s="53">
        <f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 t="shared" ref="K7:K37" si="1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</v>
      </c>
      <c r="N7" s="53" t="str">
        <f t="shared" ref="N7:N37" si="2">IF(L7&gt;M7,L7-M7,"")</f>
        <v/>
      </c>
      <c r="O7" s="53" t="str">
        <f t="shared" ref="O7:O37" si="3">IF(L7&lt;M7,-L7+M7,"")</f>
        <v/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4">IF(MONTH(DATE($A$4,$A$2,B7))&lt;&gt;$A$2,"F","ok")</f>
        <v>ok</v>
      </c>
    </row>
    <row r="8" spans="1:20" ht="14.25" customHeight="1" x14ac:dyDescent="0.2">
      <c r="A8" s="41" t="str">
        <f t="shared" si="0"/>
        <v>So</v>
      </c>
      <c r="B8" s="41">
        <v>2</v>
      </c>
      <c r="C8" s="90"/>
      <c r="D8" s="91"/>
      <c r="E8" s="53">
        <f t="shared" ref="E8:E37" si="5">IF(OR(S8=1,S8=0.5),TIME(8,24,0)*$C$44/2,TIME(HOUR(D8),MINUTE(D8),0)-TIME(HOUR(C8),MINUTE(C8),0))</f>
        <v>0</v>
      </c>
      <c r="F8" s="91"/>
      <c r="G8" s="91"/>
      <c r="H8" s="53">
        <f t="shared" ref="H8:H37" si="6">IF(OR(S8=1,),TIME(8,24,0)*$C$44/2,TIME(HOUR(G8),MINUTE(G8),0)-TIME(HOUR(F8),MINUTE(F8),0))</f>
        <v>0</v>
      </c>
      <c r="I8" s="91"/>
      <c r="J8" s="91"/>
      <c r="K8" s="53">
        <f t="shared" si="1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</v>
      </c>
      <c r="N8" s="53" t="str">
        <f t="shared" si="2"/>
        <v/>
      </c>
      <c r="O8" s="53" t="str">
        <f t="shared" si="3"/>
        <v/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4"/>
        <v>ok</v>
      </c>
    </row>
    <row r="9" spans="1:20" ht="14.25" customHeight="1" x14ac:dyDescent="0.2">
      <c r="A9" s="41" t="str">
        <f t="shared" si="0"/>
        <v>Mo</v>
      </c>
      <c r="B9" s="41">
        <v>3</v>
      </c>
      <c r="C9" s="90"/>
      <c r="D9" s="91"/>
      <c r="E9" s="53">
        <f t="shared" si="5"/>
        <v>0</v>
      </c>
      <c r="F9" s="91"/>
      <c r="G9" s="91"/>
      <c r="H9" s="53">
        <f t="shared" si="6"/>
        <v>0</v>
      </c>
      <c r="I9" s="91"/>
      <c r="J9" s="91"/>
      <c r="K9" s="53">
        <f t="shared" si="1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53" t="str">
        <f t="shared" si="2"/>
        <v/>
      </c>
      <c r="O9" s="53">
        <f t="shared" si="3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4"/>
        <v>ok</v>
      </c>
    </row>
    <row r="10" spans="1:20" ht="14.25" customHeight="1" x14ac:dyDescent="0.2">
      <c r="A10" s="41" t="str">
        <f t="shared" si="0"/>
        <v>Di</v>
      </c>
      <c r="B10" s="41">
        <v>4</v>
      </c>
      <c r="C10" s="90"/>
      <c r="D10" s="91"/>
      <c r="E10" s="53">
        <f t="shared" si="5"/>
        <v>0</v>
      </c>
      <c r="F10" s="91"/>
      <c r="G10" s="91"/>
      <c r="H10" s="53">
        <f t="shared" si="6"/>
        <v>0</v>
      </c>
      <c r="I10" s="91"/>
      <c r="J10" s="91"/>
      <c r="K10" s="53">
        <f t="shared" si="1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0.35000000000000003</v>
      </c>
      <c r="N10" s="53" t="str">
        <f t="shared" si="2"/>
        <v/>
      </c>
      <c r="O10" s="53">
        <f t="shared" si="3"/>
        <v>0.35000000000000003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4"/>
        <v>ok</v>
      </c>
    </row>
    <row r="11" spans="1:20" ht="14.25" customHeight="1" x14ac:dyDescent="0.2">
      <c r="A11" s="41" t="str">
        <f t="shared" si="0"/>
        <v>Mi</v>
      </c>
      <c r="B11" s="41">
        <v>5</v>
      </c>
      <c r="C11" s="90"/>
      <c r="D11" s="91"/>
      <c r="E11" s="53">
        <f t="shared" si="5"/>
        <v>0</v>
      </c>
      <c r="F11" s="91"/>
      <c r="G11" s="91"/>
      <c r="H11" s="53">
        <f t="shared" si="6"/>
        <v>0</v>
      </c>
      <c r="I11" s="91"/>
      <c r="J11" s="91"/>
      <c r="K11" s="53">
        <f t="shared" si="1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0.35000000000000003</v>
      </c>
      <c r="N11" s="53" t="str">
        <f t="shared" si="2"/>
        <v/>
      </c>
      <c r="O11" s="53">
        <f t="shared" si="3"/>
        <v>0.35000000000000003</v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4"/>
        <v>ok</v>
      </c>
    </row>
    <row r="12" spans="1:20" ht="14.25" customHeight="1" x14ac:dyDescent="0.2">
      <c r="A12" s="41" t="str">
        <f t="shared" si="0"/>
        <v>Do</v>
      </c>
      <c r="B12" s="41">
        <v>6</v>
      </c>
      <c r="C12" s="90"/>
      <c r="D12" s="91"/>
      <c r="E12" s="53">
        <f t="shared" si="5"/>
        <v>0</v>
      </c>
      <c r="F12" s="91"/>
      <c r="G12" s="91"/>
      <c r="H12" s="53">
        <f t="shared" si="6"/>
        <v>0</v>
      </c>
      <c r="I12" s="91"/>
      <c r="J12" s="91"/>
      <c r="K12" s="53">
        <f t="shared" si="1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0.35000000000000003</v>
      </c>
      <c r="N12" s="53" t="str">
        <f t="shared" si="2"/>
        <v/>
      </c>
      <c r="O12" s="53">
        <f t="shared" si="3"/>
        <v>0.35000000000000003</v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4"/>
        <v>ok</v>
      </c>
    </row>
    <row r="13" spans="1:20" ht="14.25" customHeight="1" x14ac:dyDescent="0.2">
      <c r="A13" s="41" t="str">
        <f t="shared" si="0"/>
        <v>Fr</v>
      </c>
      <c r="B13" s="41">
        <v>7</v>
      </c>
      <c r="C13" s="90"/>
      <c r="D13" s="91"/>
      <c r="E13" s="53">
        <f t="shared" si="5"/>
        <v>0</v>
      </c>
      <c r="F13" s="91"/>
      <c r="G13" s="91"/>
      <c r="H13" s="53">
        <f t="shared" si="6"/>
        <v>0</v>
      </c>
      <c r="I13" s="91"/>
      <c r="J13" s="91"/>
      <c r="K13" s="53">
        <f t="shared" si="1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0.35000000000000003</v>
      </c>
      <c r="N13" s="53" t="str">
        <f t="shared" si="2"/>
        <v/>
      </c>
      <c r="O13" s="53">
        <f t="shared" si="3"/>
        <v>0.35000000000000003</v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4"/>
        <v>ok</v>
      </c>
    </row>
    <row r="14" spans="1:20" ht="14.25" customHeight="1" x14ac:dyDescent="0.2">
      <c r="A14" s="41" t="str">
        <f t="shared" si="0"/>
        <v>Sa</v>
      </c>
      <c r="B14" s="41">
        <v>8</v>
      </c>
      <c r="C14" s="90"/>
      <c r="D14" s="91"/>
      <c r="E14" s="53">
        <f t="shared" si="5"/>
        <v>0</v>
      </c>
      <c r="F14" s="91"/>
      <c r="G14" s="91"/>
      <c r="H14" s="53">
        <f t="shared" si="6"/>
        <v>0</v>
      </c>
      <c r="I14" s="91"/>
      <c r="J14" s="91"/>
      <c r="K14" s="53">
        <f t="shared" si="1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</v>
      </c>
      <c r="N14" s="53" t="str">
        <f t="shared" si="2"/>
        <v/>
      </c>
      <c r="O14" s="53" t="str">
        <f t="shared" si="3"/>
        <v/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4"/>
        <v>ok</v>
      </c>
    </row>
    <row r="15" spans="1:20" ht="14.25" customHeight="1" x14ac:dyDescent="0.2">
      <c r="A15" s="41" t="str">
        <f t="shared" si="0"/>
        <v>So</v>
      </c>
      <c r="B15" s="41">
        <v>9</v>
      </c>
      <c r="C15" s="90"/>
      <c r="D15" s="91"/>
      <c r="E15" s="53">
        <f t="shared" si="5"/>
        <v>0</v>
      </c>
      <c r="F15" s="91"/>
      <c r="G15" s="91"/>
      <c r="H15" s="53">
        <f t="shared" si="6"/>
        <v>0</v>
      </c>
      <c r="I15" s="91"/>
      <c r="J15" s="91"/>
      <c r="K15" s="53">
        <f t="shared" si="1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</v>
      </c>
      <c r="N15" s="53" t="str">
        <f t="shared" si="2"/>
        <v/>
      </c>
      <c r="O15" s="53" t="str">
        <f t="shared" si="3"/>
        <v/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4"/>
        <v>ok</v>
      </c>
    </row>
    <row r="16" spans="1:20" ht="14.25" customHeight="1" x14ac:dyDescent="0.2">
      <c r="A16" s="41" t="str">
        <f t="shared" si="0"/>
        <v>Mo</v>
      </c>
      <c r="B16" s="41">
        <v>10</v>
      </c>
      <c r="C16" s="90"/>
      <c r="D16" s="91"/>
      <c r="E16" s="53">
        <f t="shared" si="5"/>
        <v>0</v>
      </c>
      <c r="F16" s="91"/>
      <c r="G16" s="91"/>
      <c r="H16" s="53">
        <f t="shared" si="6"/>
        <v>0</v>
      </c>
      <c r="I16" s="91"/>
      <c r="J16" s="91"/>
      <c r="K16" s="53">
        <f t="shared" si="1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0.35000000000000003</v>
      </c>
      <c r="N16" s="53" t="str">
        <f t="shared" si="2"/>
        <v/>
      </c>
      <c r="O16" s="53">
        <f t="shared" si="3"/>
        <v>0.35000000000000003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4"/>
        <v>ok</v>
      </c>
    </row>
    <row r="17" spans="1:21" ht="14.25" customHeight="1" x14ac:dyDescent="0.2">
      <c r="A17" s="41" t="str">
        <f t="shared" si="0"/>
        <v>Di</v>
      </c>
      <c r="B17" s="41">
        <v>11</v>
      </c>
      <c r="C17" s="90"/>
      <c r="D17" s="91"/>
      <c r="E17" s="53">
        <f t="shared" si="5"/>
        <v>0</v>
      </c>
      <c r="F17" s="91"/>
      <c r="G17" s="91"/>
      <c r="H17" s="53">
        <f t="shared" si="6"/>
        <v>0</v>
      </c>
      <c r="I17" s="91"/>
      <c r="J17" s="91"/>
      <c r="K17" s="53">
        <f t="shared" si="1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0.35000000000000003</v>
      </c>
      <c r="N17" s="53" t="str">
        <f t="shared" si="2"/>
        <v/>
      </c>
      <c r="O17" s="53">
        <f t="shared" si="3"/>
        <v>0.35000000000000003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4"/>
        <v>ok</v>
      </c>
    </row>
    <row r="18" spans="1:21" ht="14.25" customHeight="1" x14ac:dyDescent="0.2">
      <c r="A18" s="41" t="str">
        <f t="shared" si="0"/>
        <v>Mi</v>
      </c>
      <c r="B18" s="41">
        <v>12</v>
      </c>
      <c r="C18" s="90"/>
      <c r="D18" s="91"/>
      <c r="E18" s="53">
        <f t="shared" si="5"/>
        <v>0</v>
      </c>
      <c r="F18" s="90"/>
      <c r="G18" s="91"/>
      <c r="H18" s="53">
        <f t="shared" si="6"/>
        <v>0</v>
      </c>
      <c r="I18" s="91"/>
      <c r="J18" s="91"/>
      <c r="K18" s="53">
        <f t="shared" si="1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0.35000000000000003</v>
      </c>
      <c r="N18" s="53" t="str">
        <f t="shared" si="2"/>
        <v/>
      </c>
      <c r="O18" s="53">
        <f t="shared" si="3"/>
        <v>0.35000000000000003</v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4"/>
        <v>ok</v>
      </c>
    </row>
    <row r="19" spans="1:21" ht="14.25" customHeight="1" x14ac:dyDescent="0.2">
      <c r="A19" s="41" t="str">
        <f t="shared" si="0"/>
        <v>Do</v>
      </c>
      <c r="B19" s="41">
        <v>13</v>
      </c>
      <c r="C19" s="90"/>
      <c r="D19" s="91"/>
      <c r="E19" s="53">
        <f t="shared" si="5"/>
        <v>0</v>
      </c>
      <c r="F19" s="90"/>
      <c r="G19" s="91"/>
      <c r="H19" s="53">
        <f t="shared" si="6"/>
        <v>0</v>
      </c>
      <c r="I19" s="91"/>
      <c r="J19" s="91"/>
      <c r="K19" s="53">
        <f t="shared" si="1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0.35000000000000003</v>
      </c>
      <c r="N19" s="53" t="str">
        <f t="shared" si="2"/>
        <v/>
      </c>
      <c r="O19" s="53">
        <f t="shared" si="3"/>
        <v>0.35000000000000003</v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4"/>
        <v>ok</v>
      </c>
    </row>
    <row r="20" spans="1:21" ht="14.25" customHeight="1" x14ac:dyDescent="0.2">
      <c r="A20" s="41" t="str">
        <f t="shared" si="0"/>
        <v>Fr</v>
      </c>
      <c r="B20" s="41">
        <v>14</v>
      </c>
      <c r="C20" s="90"/>
      <c r="D20" s="91"/>
      <c r="E20" s="53">
        <f t="shared" si="5"/>
        <v>0</v>
      </c>
      <c r="F20" s="91"/>
      <c r="G20" s="91"/>
      <c r="H20" s="53">
        <f t="shared" si="6"/>
        <v>0</v>
      </c>
      <c r="I20" s="91"/>
      <c r="J20" s="91"/>
      <c r="K20" s="53">
        <f t="shared" si="1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0.35000000000000003</v>
      </c>
      <c r="N20" s="53" t="str">
        <f t="shared" si="2"/>
        <v/>
      </c>
      <c r="O20" s="53">
        <f t="shared" si="3"/>
        <v>0.35000000000000003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4"/>
        <v>ok</v>
      </c>
    </row>
    <row r="21" spans="1:21" ht="14.25" customHeight="1" x14ac:dyDescent="0.2">
      <c r="A21" s="41" t="str">
        <f t="shared" si="0"/>
        <v>Sa</v>
      </c>
      <c r="B21" s="41">
        <v>15</v>
      </c>
      <c r="C21" s="90"/>
      <c r="D21" s="91"/>
      <c r="E21" s="53">
        <f t="shared" si="5"/>
        <v>0</v>
      </c>
      <c r="F21" s="91"/>
      <c r="G21" s="91"/>
      <c r="H21" s="53">
        <f t="shared" si="6"/>
        <v>0</v>
      </c>
      <c r="I21" s="91"/>
      <c r="J21" s="91"/>
      <c r="K21" s="53">
        <f t="shared" si="1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</v>
      </c>
      <c r="N21" s="53" t="str">
        <f t="shared" si="2"/>
        <v/>
      </c>
      <c r="O21" s="53" t="str">
        <f t="shared" si="3"/>
        <v/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4"/>
        <v>ok</v>
      </c>
    </row>
    <row r="22" spans="1:21" ht="14.25" customHeight="1" x14ac:dyDescent="0.2">
      <c r="A22" s="41" t="str">
        <f t="shared" si="0"/>
        <v>So</v>
      </c>
      <c r="B22" s="41">
        <v>16</v>
      </c>
      <c r="C22" s="90"/>
      <c r="D22" s="91"/>
      <c r="E22" s="53">
        <f t="shared" si="5"/>
        <v>0</v>
      </c>
      <c r="F22" s="91"/>
      <c r="G22" s="91"/>
      <c r="H22" s="53">
        <f t="shared" si="6"/>
        <v>0</v>
      </c>
      <c r="I22" s="91"/>
      <c r="J22" s="91"/>
      <c r="K22" s="53">
        <f t="shared" si="1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</v>
      </c>
      <c r="N22" s="53" t="str">
        <f t="shared" si="2"/>
        <v/>
      </c>
      <c r="O22" s="53" t="str">
        <f t="shared" si="3"/>
        <v/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4"/>
        <v>ok</v>
      </c>
    </row>
    <row r="23" spans="1:21" ht="14.25" customHeight="1" x14ac:dyDescent="0.2">
      <c r="A23" s="41" t="str">
        <f t="shared" si="0"/>
        <v>Mo</v>
      </c>
      <c r="B23" s="41">
        <v>17</v>
      </c>
      <c r="C23" s="90"/>
      <c r="D23" s="91"/>
      <c r="E23" s="53">
        <f t="shared" si="5"/>
        <v>0</v>
      </c>
      <c r="F23" s="91"/>
      <c r="G23" s="91"/>
      <c r="H23" s="53">
        <f t="shared" si="6"/>
        <v>0</v>
      </c>
      <c r="I23" s="91"/>
      <c r="J23" s="91"/>
      <c r="K23" s="53">
        <f t="shared" si="1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53" t="str">
        <f t="shared" si="2"/>
        <v/>
      </c>
      <c r="O23" s="53">
        <f t="shared" si="3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4"/>
        <v>ok</v>
      </c>
    </row>
    <row r="24" spans="1:21" ht="14.25" customHeight="1" x14ac:dyDescent="0.2">
      <c r="A24" s="41" t="str">
        <f t="shared" si="0"/>
        <v>Di</v>
      </c>
      <c r="B24" s="41">
        <v>18</v>
      </c>
      <c r="C24" s="90"/>
      <c r="D24" s="91"/>
      <c r="E24" s="53">
        <f t="shared" si="5"/>
        <v>0</v>
      </c>
      <c r="F24" s="91"/>
      <c r="G24" s="91"/>
      <c r="H24" s="53">
        <f t="shared" si="6"/>
        <v>0</v>
      </c>
      <c r="I24" s="91"/>
      <c r="J24" s="91"/>
      <c r="K24" s="53">
        <f t="shared" si="1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0.35000000000000003</v>
      </c>
      <c r="N24" s="53" t="str">
        <f t="shared" si="2"/>
        <v/>
      </c>
      <c r="O24" s="53">
        <f t="shared" si="3"/>
        <v>0.35000000000000003</v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4"/>
        <v>ok</v>
      </c>
    </row>
    <row r="25" spans="1:21" ht="14.25" customHeight="1" x14ac:dyDescent="0.2">
      <c r="A25" s="41" t="str">
        <f t="shared" si="0"/>
        <v>Mi</v>
      </c>
      <c r="B25" s="41">
        <v>19</v>
      </c>
      <c r="C25" s="90"/>
      <c r="D25" s="91"/>
      <c r="E25" s="53">
        <f t="shared" si="5"/>
        <v>0</v>
      </c>
      <c r="F25" s="90"/>
      <c r="G25" s="91"/>
      <c r="H25" s="53">
        <f t="shared" si="6"/>
        <v>0</v>
      </c>
      <c r="I25" s="91"/>
      <c r="J25" s="91"/>
      <c r="K25" s="53">
        <f t="shared" si="1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0.35000000000000003</v>
      </c>
      <c r="N25" s="53" t="str">
        <f t="shared" si="2"/>
        <v/>
      </c>
      <c r="O25" s="53">
        <f t="shared" si="3"/>
        <v>0.35000000000000003</v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4"/>
        <v>ok</v>
      </c>
    </row>
    <row r="26" spans="1:21" ht="14.25" customHeight="1" x14ac:dyDescent="0.2">
      <c r="A26" s="41" t="str">
        <f t="shared" si="0"/>
        <v>Do</v>
      </c>
      <c r="B26" s="41">
        <v>20</v>
      </c>
      <c r="C26" s="90"/>
      <c r="D26" s="91"/>
      <c r="E26" s="53">
        <f t="shared" si="5"/>
        <v>0</v>
      </c>
      <c r="F26" s="90"/>
      <c r="G26" s="91"/>
      <c r="H26" s="53">
        <f t="shared" si="6"/>
        <v>0</v>
      </c>
      <c r="I26" s="91"/>
      <c r="J26" s="91"/>
      <c r="K26" s="53">
        <f t="shared" si="1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0.35000000000000003</v>
      </c>
      <c r="N26" s="53" t="str">
        <f t="shared" si="2"/>
        <v/>
      </c>
      <c r="O26" s="53">
        <f t="shared" si="3"/>
        <v>0.35000000000000003</v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4"/>
        <v>ok</v>
      </c>
    </row>
    <row r="27" spans="1:21" ht="14.25" customHeight="1" x14ac:dyDescent="0.2">
      <c r="A27" s="41" t="str">
        <f t="shared" si="0"/>
        <v>Fr</v>
      </c>
      <c r="B27" s="41">
        <v>21</v>
      </c>
      <c r="C27" s="90"/>
      <c r="D27" s="91"/>
      <c r="E27" s="53">
        <f t="shared" si="5"/>
        <v>0</v>
      </c>
      <c r="F27" s="90"/>
      <c r="G27" s="91"/>
      <c r="H27" s="53">
        <f t="shared" si="6"/>
        <v>0</v>
      </c>
      <c r="I27" s="91"/>
      <c r="J27" s="91"/>
      <c r="K27" s="53">
        <f t="shared" si="1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0.35000000000000003</v>
      </c>
      <c r="N27" s="53" t="str">
        <f t="shared" si="2"/>
        <v/>
      </c>
      <c r="O27" s="53">
        <f t="shared" si="3"/>
        <v>0.35000000000000003</v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4"/>
        <v>ok</v>
      </c>
    </row>
    <row r="28" spans="1:21" ht="14.25" customHeight="1" x14ac:dyDescent="0.2">
      <c r="A28" s="41" t="str">
        <f t="shared" si="0"/>
        <v>Sa</v>
      </c>
      <c r="B28" s="41">
        <v>22</v>
      </c>
      <c r="C28" s="90"/>
      <c r="D28" s="91"/>
      <c r="E28" s="53">
        <f t="shared" si="5"/>
        <v>0</v>
      </c>
      <c r="F28" s="90"/>
      <c r="G28" s="91"/>
      <c r="H28" s="53">
        <f t="shared" si="6"/>
        <v>0</v>
      </c>
      <c r="I28" s="91"/>
      <c r="J28" s="91"/>
      <c r="K28" s="53">
        <f t="shared" si="1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</v>
      </c>
      <c r="N28" s="53" t="str">
        <f t="shared" si="2"/>
        <v/>
      </c>
      <c r="O28" s="53" t="str">
        <f t="shared" si="3"/>
        <v/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4"/>
        <v>ok</v>
      </c>
      <c r="U28" s="2"/>
    </row>
    <row r="29" spans="1:21" ht="14.25" customHeight="1" x14ac:dyDescent="0.2">
      <c r="A29" s="41" t="str">
        <f t="shared" si="0"/>
        <v>So</v>
      </c>
      <c r="B29" s="41">
        <v>23</v>
      </c>
      <c r="C29" s="90"/>
      <c r="D29" s="91"/>
      <c r="E29" s="53">
        <f t="shared" si="5"/>
        <v>0</v>
      </c>
      <c r="F29" s="90"/>
      <c r="G29" s="91"/>
      <c r="H29" s="53">
        <f t="shared" si="6"/>
        <v>0</v>
      </c>
      <c r="I29" s="91"/>
      <c r="J29" s="91"/>
      <c r="K29" s="53">
        <f t="shared" si="1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</v>
      </c>
      <c r="N29" s="53" t="str">
        <f t="shared" si="2"/>
        <v/>
      </c>
      <c r="O29" s="53" t="str">
        <f t="shared" si="3"/>
        <v/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4"/>
        <v>ok</v>
      </c>
    </row>
    <row r="30" spans="1:21" ht="14.25" customHeight="1" x14ac:dyDescent="0.2">
      <c r="A30" s="41" t="str">
        <f t="shared" si="0"/>
        <v>Mo</v>
      </c>
      <c r="B30" s="41">
        <v>24</v>
      </c>
      <c r="C30" s="90"/>
      <c r="D30" s="91"/>
      <c r="E30" s="53">
        <f t="shared" si="5"/>
        <v>0</v>
      </c>
      <c r="F30" s="90"/>
      <c r="G30" s="91"/>
      <c r="H30" s="53">
        <f t="shared" si="6"/>
        <v>0</v>
      </c>
      <c r="I30" s="91"/>
      <c r="J30" s="91"/>
      <c r="K30" s="53">
        <f t="shared" si="1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0.35000000000000003</v>
      </c>
      <c r="N30" s="53" t="str">
        <f t="shared" si="2"/>
        <v/>
      </c>
      <c r="O30" s="53">
        <f t="shared" si="3"/>
        <v>0.35000000000000003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4"/>
        <v>ok</v>
      </c>
    </row>
    <row r="31" spans="1:21" ht="14.25" customHeight="1" x14ac:dyDescent="0.2">
      <c r="A31" s="41" t="str">
        <f t="shared" si="0"/>
        <v>Di</v>
      </c>
      <c r="B31" s="41">
        <v>25</v>
      </c>
      <c r="C31" s="90"/>
      <c r="D31" s="91"/>
      <c r="E31" s="53">
        <f t="shared" si="5"/>
        <v>0</v>
      </c>
      <c r="F31" s="91"/>
      <c r="G31" s="91"/>
      <c r="H31" s="53">
        <f t="shared" si="6"/>
        <v>0</v>
      </c>
      <c r="I31" s="91"/>
      <c r="J31" s="91"/>
      <c r="K31" s="53">
        <f t="shared" si="1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0.35000000000000003</v>
      </c>
      <c r="N31" s="53" t="str">
        <f t="shared" si="2"/>
        <v/>
      </c>
      <c r="O31" s="53">
        <f t="shared" si="3"/>
        <v>0.35000000000000003</v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4"/>
        <v>ok</v>
      </c>
    </row>
    <row r="32" spans="1:21" ht="14.25" customHeight="1" x14ac:dyDescent="0.2">
      <c r="A32" s="41" t="str">
        <f t="shared" si="0"/>
        <v>Mi</v>
      </c>
      <c r="B32" s="41">
        <v>26</v>
      </c>
      <c r="C32" s="90"/>
      <c r="D32" s="91"/>
      <c r="E32" s="53">
        <f t="shared" si="5"/>
        <v>0</v>
      </c>
      <c r="F32" s="90"/>
      <c r="G32" s="91"/>
      <c r="H32" s="53">
        <f t="shared" si="6"/>
        <v>0</v>
      </c>
      <c r="I32" s="91"/>
      <c r="J32" s="91"/>
      <c r="K32" s="53">
        <f t="shared" si="1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0.35000000000000003</v>
      </c>
      <c r="N32" s="53" t="str">
        <f t="shared" si="2"/>
        <v/>
      </c>
      <c r="O32" s="53">
        <f t="shared" si="3"/>
        <v>0.35000000000000003</v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4"/>
        <v>ok</v>
      </c>
    </row>
    <row r="33" spans="1:20" ht="14.25" customHeight="1" x14ac:dyDescent="0.2">
      <c r="A33" s="41" t="str">
        <f t="shared" si="0"/>
        <v>Do</v>
      </c>
      <c r="B33" s="41">
        <v>27</v>
      </c>
      <c r="C33" s="90"/>
      <c r="D33" s="91"/>
      <c r="E33" s="53">
        <f t="shared" si="5"/>
        <v>0</v>
      </c>
      <c r="F33" s="90"/>
      <c r="G33" s="91"/>
      <c r="H33" s="53">
        <f t="shared" si="6"/>
        <v>0</v>
      </c>
      <c r="I33" s="91"/>
      <c r="J33" s="91"/>
      <c r="K33" s="53">
        <f t="shared" si="1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0.35000000000000003</v>
      </c>
      <c r="N33" s="53" t="str">
        <f t="shared" si="2"/>
        <v/>
      </c>
      <c r="O33" s="53">
        <f t="shared" si="3"/>
        <v>0.35000000000000003</v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4"/>
        <v>ok</v>
      </c>
    </row>
    <row r="34" spans="1:20" ht="14.25" customHeight="1" x14ac:dyDescent="0.2">
      <c r="A34" s="41" t="str">
        <f t="shared" si="0"/>
        <v>Fr</v>
      </c>
      <c r="B34" s="41">
        <v>28</v>
      </c>
      <c r="C34" s="90"/>
      <c r="D34" s="91"/>
      <c r="E34" s="53">
        <f t="shared" si="5"/>
        <v>0</v>
      </c>
      <c r="F34" s="91"/>
      <c r="G34" s="91"/>
      <c r="H34" s="53">
        <f t="shared" si="6"/>
        <v>0</v>
      </c>
      <c r="I34" s="91"/>
      <c r="J34" s="91"/>
      <c r="K34" s="53">
        <f t="shared" si="1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0.35000000000000003</v>
      </c>
      <c r="N34" s="53" t="str">
        <f t="shared" si="2"/>
        <v/>
      </c>
      <c r="O34" s="53">
        <f t="shared" si="3"/>
        <v>0.35000000000000003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4"/>
        <v>ok</v>
      </c>
    </row>
    <row r="35" spans="1:20" ht="14.25" customHeight="1" x14ac:dyDescent="0.2">
      <c r="A35" s="41" t="str">
        <f t="shared" si="0"/>
        <v>Sa</v>
      </c>
      <c r="B35" s="41">
        <v>29</v>
      </c>
      <c r="C35" s="90"/>
      <c r="D35" s="91"/>
      <c r="E35" s="53">
        <f t="shared" si="5"/>
        <v>0</v>
      </c>
      <c r="F35" s="91"/>
      <c r="G35" s="91"/>
      <c r="H35" s="53">
        <f t="shared" si="6"/>
        <v>0</v>
      </c>
      <c r="I35" s="91"/>
      <c r="J35" s="91"/>
      <c r="K35" s="53">
        <f t="shared" si="1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</v>
      </c>
      <c r="N35" s="53" t="str">
        <f t="shared" si="2"/>
        <v/>
      </c>
      <c r="O35" s="53" t="str">
        <f t="shared" si="3"/>
        <v/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4"/>
        <v>ok</v>
      </c>
    </row>
    <row r="36" spans="1:20" ht="14.25" customHeight="1" x14ac:dyDescent="0.2">
      <c r="A36" s="41" t="str">
        <f t="shared" si="0"/>
        <v>So</v>
      </c>
      <c r="B36" s="41">
        <v>30</v>
      </c>
      <c r="C36" s="90"/>
      <c r="D36" s="91"/>
      <c r="E36" s="53">
        <f t="shared" si="5"/>
        <v>0</v>
      </c>
      <c r="F36" s="91"/>
      <c r="G36" s="91"/>
      <c r="H36" s="53">
        <f t="shared" si="6"/>
        <v>0</v>
      </c>
      <c r="I36" s="91"/>
      <c r="J36" s="91"/>
      <c r="K36" s="53">
        <f t="shared" si="1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</v>
      </c>
      <c r="N36" s="53" t="str">
        <f t="shared" si="2"/>
        <v/>
      </c>
      <c r="O36" s="53" t="str">
        <f t="shared" si="3"/>
        <v/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4"/>
        <v>ok</v>
      </c>
    </row>
    <row r="37" spans="1:20" ht="14.25" customHeight="1" x14ac:dyDescent="0.2">
      <c r="A37" s="41" t="str">
        <f t="shared" si="0"/>
        <v/>
      </c>
      <c r="B37" s="41">
        <v>31</v>
      </c>
      <c r="C37" s="90"/>
      <c r="D37" s="91"/>
      <c r="E37" s="53">
        <f t="shared" si="5"/>
        <v>0</v>
      </c>
      <c r="F37" s="91"/>
      <c r="G37" s="91"/>
      <c r="H37" s="53">
        <f t="shared" si="6"/>
        <v>0</v>
      </c>
      <c r="I37" s="91"/>
      <c r="J37" s="91"/>
      <c r="K37" s="53">
        <f t="shared" si="1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</v>
      </c>
      <c r="N37" s="53" t="str">
        <f t="shared" si="2"/>
        <v/>
      </c>
      <c r="O37" s="53" t="str">
        <f t="shared" si="3"/>
        <v/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4"/>
        <v>F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6.9999999999999973</v>
      </c>
      <c r="N38" s="85">
        <f>SUM(N7:N37)</f>
        <v>0</v>
      </c>
      <c r="O38" s="86">
        <f>SUM(O7:O37)</f>
        <v>6.9999999999999973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-10080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f>Oktober!S40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-1931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-1763</v>
      </c>
      <c r="O41" s="99">
        <f>Oktober!O42</f>
        <v>60</v>
      </c>
      <c r="P41" s="74"/>
      <c r="Q41" s="71" t="s">
        <v>17</v>
      </c>
      <c r="R41" s="2"/>
      <c r="S41" s="6"/>
      <c r="T41" s="1">
        <f>(T39+T38+(N41*60)+IF(N41&lt;0,-O41,O41))-(60*T40)</f>
        <v>-60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-1931:</v>
      </c>
      <c r="O42" s="78">
        <f>ABS(T41)</f>
        <v>60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20" t="str">
        <f>LEFT(Oktober!N42,LEN(Oktober!N42)-1)</f>
        <v>-1763</v>
      </c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58">
        <f>Oktober!C44</f>
        <v>1</v>
      </c>
      <c r="D44" s="259"/>
      <c r="E44" s="222" t="str">
        <f>CONCATENATE(TEXT(VALUE(LEFT(TEXT(M38,"tt:hh:mm"),2))*24+HOUR(M38),"@"),":",TEXT(MINUTE(M38),"00"))</f>
        <v>168:00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-168</v>
      </c>
      <c r="J44" s="70">
        <f>ABS(IF(AND(T44&lt;0,T44&gt;-59),T44,T44-(60*I44)))</f>
        <v>0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-10080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(=168,00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(=-168,00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G42:H42"/>
    <mergeCell ref="E45:F45"/>
    <mergeCell ref="G45:H45"/>
    <mergeCell ref="I45:J45"/>
    <mergeCell ref="G44:H44"/>
    <mergeCell ref="E42:F42"/>
    <mergeCell ref="Q44:S44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C42:D42"/>
    <mergeCell ref="E41:F41"/>
    <mergeCell ref="A44:B44"/>
    <mergeCell ref="C44:D44"/>
    <mergeCell ref="E44:F44"/>
    <mergeCell ref="K41:M41"/>
    <mergeCell ref="I41:J41"/>
    <mergeCell ref="A4:B4"/>
    <mergeCell ref="C41:D41"/>
    <mergeCell ref="G41:H41"/>
    <mergeCell ref="C4:E4"/>
    <mergeCell ref="F4:H4"/>
  </mergeCells>
  <phoneticPr fontId="2" type="noConversion"/>
  <conditionalFormatting sqref="P7:P37 R7:S37">
    <cfRule type="expression" dxfId="24" priority="5" stopIfTrue="1">
      <formula>IF($M7=0,TRUE,FALSE)</formula>
    </cfRule>
  </conditionalFormatting>
  <conditionalFormatting sqref="Q7:Q37">
    <cfRule type="expression" dxfId="23" priority="6" stopIfTrue="1">
      <formula>IF($R7="F",TRUE,FALSE)</formula>
    </cfRule>
    <cfRule type="expression" dxfId="22" priority="7" stopIfTrue="1">
      <formula>IF($M7=0,TRUE,FALSE)</formula>
    </cfRule>
  </conditionalFormatting>
  <conditionalFormatting sqref="A7:K37 N7:O37">
    <cfRule type="expression" dxfId="21" priority="8" stopIfTrue="1">
      <formula>IF($T7="F",TRUE,FALSE)</formula>
    </cfRule>
    <cfRule type="expression" dxfId="20" priority="9" stopIfTrue="1">
      <formula>IF($M7=0,TRUE,FALSE)</formula>
    </cfRule>
  </conditionalFormatting>
  <conditionalFormatting sqref="M7:M37">
    <cfRule type="expression" dxfId="19" priority="3" stopIfTrue="1">
      <formula>IF($T7="F",TRUE,FALSE)</formula>
    </cfRule>
    <cfRule type="expression" dxfId="18" priority="4" stopIfTrue="1">
      <formula>IF($M7=0,TRUE,FALSE)</formula>
    </cfRule>
  </conditionalFormatting>
  <conditionalFormatting sqref="L7:L37">
    <cfRule type="expression" dxfId="17" priority="1" stopIfTrue="1">
      <formula>IF($T7="F",TRUE,FALSE)</formula>
    </cfRule>
    <cfRule type="expression" dxfId="16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A1:S3 A5:S6 B4:S4 A38:S39 A7:K7 N7:S7 A8:K37 N8:S3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P26" sqref="P26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November!H1</f>
        <v>0</v>
      </c>
      <c r="I1" s="227"/>
      <c r="J1" s="227"/>
      <c r="K1" s="228"/>
      <c r="L1" s="101" t="s">
        <v>12</v>
      </c>
      <c r="M1" s="33"/>
      <c r="N1" s="229">
        <f>November!N1</f>
        <v>0</v>
      </c>
      <c r="O1" s="230"/>
      <c r="P1" s="231"/>
      <c r="Q1" s="102" t="s">
        <v>13</v>
      </c>
      <c r="R1" s="229">
        <f>November!R1</f>
        <v>0</v>
      </c>
      <c r="S1" s="231"/>
    </row>
    <row r="2" spans="1:20" ht="12.75" x14ac:dyDescent="0.2">
      <c r="A2" s="81">
        <v>12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>
        <f>DATE(A4,$A$2,1)</f>
        <v>45992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 t="shared" ref="A7:A37" si="0">IF(T7="F","",LEFT(TEXT(DATE($A$4,$A$2,B7),"TTTT"),2))</f>
        <v>Mo</v>
      </c>
      <c r="B7" s="41">
        <v>1</v>
      </c>
      <c r="C7" s="90"/>
      <c r="D7" s="91"/>
      <c r="E7" s="53">
        <f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0.35000000000000003</v>
      </c>
      <c r="N7" s="53" t="str">
        <f>IF(L7&gt;M7,L7-M7,"")</f>
        <v/>
      </c>
      <c r="O7" s="53">
        <f>IF(L7&lt;M7,-L7+M7,"")</f>
        <v>0.35000000000000003</v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1">IF(MONTH(DATE($A$4,$A$2,B7))&lt;&gt;$A$2,"F","ok")</f>
        <v>ok</v>
      </c>
    </row>
    <row r="8" spans="1:20" ht="14.25" customHeight="1" x14ac:dyDescent="0.2">
      <c r="A8" s="41" t="str">
        <f t="shared" si="0"/>
        <v>Di</v>
      </c>
      <c r="B8" s="41">
        <v>2</v>
      </c>
      <c r="C8" s="90"/>
      <c r="D8" s="91"/>
      <c r="E8" s="53">
        <f t="shared" ref="E8:E37" si="2">IF(OR(S8=1,S8=0.5),TIME(8,24,0)*$C$44/2,TIME(HOUR(D8),MINUTE(D8),0)-TIME(HOUR(C8),MINUTE(C8),0))</f>
        <v>0</v>
      </c>
      <c r="F8" s="91"/>
      <c r="G8" s="91"/>
      <c r="H8" s="53">
        <f t="shared" ref="H8:H37" si="3">IF(OR(S8=1,),TIME(8,24,0)*$C$44/2,TIME(HOUR(G8),MINUTE(G8),0)-TIME(HOUR(F8),MINUTE(F8),0))</f>
        <v>0</v>
      </c>
      <c r="I8" s="91"/>
      <c r="J8" s="91"/>
      <c r="K8" s="53">
        <f t="shared" ref="K8:K37" si="4">TIME(HOUR(J8),MINUTE(J8),0)-TIME(HOUR(I8),MINUTE(I8),0)</f>
        <v>0</v>
      </c>
      <c r="L8" s="53">
        <f t="shared" ref="L8:L37" si="5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0.35000000000000003</v>
      </c>
      <c r="N8" s="53" t="str">
        <f t="shared" ref="N8:N37" si="6">IF(L8&gt;M8,L8-M8,"")</f>
        <v/>
      </c>
      <c r="O8" s="53">
        <f t="shared" ref="O8:O37" si="7">IF(L8&lt;M8,-L8+M8,"")</f>
        <v>0.35000000000000003</v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1"/>
        <v>ok</v>
      </c>
    </row>
    <row r="9" spans="1:20" ht="14.25" customHeight="1" x14ac:dyDescent="0.2">
      <c r="A9" s="41" t="str">
        <f t="shared" si="0"/>
        <v>Mi</v>
      </c>
      <c r="B9" s="41">
        <v>3</v>
      </c>
      <c r="C9" s="90"/>
      <c r="D9" s="91"/>
      <c r="E9" s="53">
        <f t="shared" si="2"/>
        <v>0</v>
      </c>
      <c r="F9" s="91"/>
      <c r="G9" s="91"/>
      <c r="H9" s="53">
        <f t="shared" si="3"/>
        <v>0</v>
      </c>
      <c r="I9" s="91"/>
      <c r="J9" s="91"/>
      <c r="K9" s="53">
        <f t="shared" si="4"/>
        <v>0</v>
      </c>
      <c r="L9" s="53">
        <f t="shared" si="5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53" t="str">
        <f t="shared" si="6"/>
        <v/>
      </c>
      <c r="O9" s="53">
        <f t="shared" si="7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1"/>
        <v>ok</v>
      </c>
    </row>
    <row r="10" spans="1:20" ht="14.25" customHeight="1" x14ac:dyDescent="0.2">
      <c r="A10" s="41" t="str">
        <f t="shared" si="0"/>
        <v>Do</v>
      </c>
      <c r="B10" s="41">
        <v>4</v>
      </c>
      <c r="C10" s="90"/>
      <c r="D10" s="91"/>
      <c r="E10" s="53">
        <f t="shared" si="2"/>
        <v>0</v>
      </c>
      <c r="F10" s="91"/>
      <c r="G10" s="91"/>
      <c r="H10" s="53">
        <f t="shared" si="3"/>
        <v>0</v>
      </c>
      <c r="I10" s="91"/>
      <c r="J10" s="91"/>
      <c r="K10" s="53">
        <f t="shared" si="4"/>
        <v>0</v>
      </c>
      <c r="L10" s="53">
        <f t="shared" si="5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0.35000000000000003</v>
      </c>
      <c r="N10" s="53" t="str">
        <f t="shared" si="6"/>
        <v/>
      </c>
      <c r="O10" s="53">
        <f t="shared" si="7"/>
        <v>0.35000000000000003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1"/>
        <v>ok</v>
      </c>
    </row>
    <row r="11" spans="1:20" ht="14.25" customHeight="1" x14ac:dyDescent="0.2">
      <c r="A11" s="41" t="str">
        <f t="shared" si="0"/>
        <v>Fr</v>
      </c>
      <c r="B11" s="41">
        <v>5</v>
      </c>
      <c r="C11" s="90"/>
      <c r="D11" s="91"/>
      <c r="E11" s="53">
        <f t="shared" si="2"/>
        <v>0</v>
      </c>
      <c r="F11" s="91"/>
      <c r="G11" s="91"/>
      <c r="H11" s="53">
        <f t="shared" si="3"/>
        <v>0</v>
      </c>
      <c r="I11" s="91"/>
      <c r="J11" s="91"/>
      <c r="K11" s="53">
        <f t="shared" si="4"/>
        <v>0</v>
      </c>
      <c r="L11" s="53">
        <f t="shared" si="5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0.35000000000000003</v>
      </c>
      <c r="N11" s="53" t="str">
        <f t="shared" si="6"/>
        <v/>
      </c>
      <c r="O11" s="53">
        <f t="shared" si="7"/>
        <v>0.35000000000000003</v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1"/>
        <v>ok</v>
      </c>
    </row>
    <row r="12" spans="1:20" ht="14.25" customHeight="1" x14ac:dyDescent="0.2">
      <c r="A12" s="41" t="str">
        <f t="shared" si="0"/>
        <v>Sa</v>
      </c>
      <c r="B12" s="41">
        <v>6</v>
      </c>
      <c r="C12" s="90"/>
      <c r="D12" s="91"/>
      <c r="E12" s="53">
        <f t="shared" si="2"/>
        <v>0</v>
      </c>
      <c r="F12" s="91"/>
      <c r="G12" s="91"/>
      <c r="H12" s="53">
        <f t="shared" si="3"/>
        <v>0</v>
      </c>
      <c r="I12" s="91"/>
      <c r="J12" s="91"/>
      <c r="K12" s="53">
        <f t="shared" si="4"/>
        <v>0</v>
      </c>
      <c r="L12" s="53">
        <f t="shared" si="5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</v>
      </c>
      <c r="N12" s="53" t="str">
        <f t="shared" si="6"/>
        <v/>
      </c>
      <c r="O12" s="53" t="str">
        <f t="shared" si="7"/>
        <v/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1"/>
        <v>ok</v>
      </c>
    </row>
    <row r="13" spans="1:20" ht="14.25" customHeight="1" x14ac:dyDescent="0.2">
      <c r="A13" s="41" t="str">
        <f t="shared" si="0"/>
        <v>So</v>
      </c>
      <c r="B13" s="41">
        <v>7</v>
      </c>
      <c r="C13" s="90"/>
      <c r="D13" s="91"/>
      <c r="E13" s="53">
        <f t="shared" si="2"/>
        <v>0</v>
      </c>
      <c r="F13" s="91"/>
      <c r="G13" s="91"/>
      <c r="H13" s="53">
        <f t="shared" si="3"/>
        <v>0</v>
      </c>
      <c r="I13" s="91"/>
      <c r="J13" s="91"/>
      <c r="K13" s="53">
        <f t="shared" si="4"/>
        <v>0</v>
      </c>
      <c r="L13" s="53">
        <f t="shared" si="5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</v>
      </c>
      <c r="N13" s="53" t="str">
        <f t="shared" si="6"/>
        <v/>
      </c>
      <c r="O13" s="53" t="str">
        <f t="shared" si="7"/>
        <v/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1"/>
        <v>ok</v>
      </c>
    </row>
    <row r="14" spans="1:20" ht="14.25" customHeight="1" x14ac:dyDescent="0.2">
      <c r="A14" s="41" t="str">
        <f t="shared" si="0"/>
        <v>Mo</v>
      </c>
      <c r="B14" s="41">
        <v>8</v>
      </c>
      <c r="C14" s="90"/>
      <c r="D14" s="91"/>
      <c r="E14" s="53">
        <f t="shared" si="2"/>
        <v>0</v>
      </c>
      <c r="F14" s="91"/>
      <c r="G14" s="91"/>
      <c r="H14" s="53">
        <f t="shared" si="3"/>
        <v>0</v>
      </c>
      <c r="I14" s="91"/>
      <c r="J14" s="91"/>
      <c r="K14" s="53">
        <f t="shared" si="4"/>
        <v>0</v>
      </c>
      <c r="L14" s="53">
        <f t="shared" si="5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0.35000000000000003</v>
      </c>
      <c r="N14" s="53" t="str">
        <f t="shared" si="6"/>
        <v/>
      </c>
      <c r="O14" s="53">
        <f t="shared" si="7"/>
        <v>0.35000000000000003</v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1"/>
        <v>ok</v>
      </c>
    </row>
    <row r="15" spans="1:20" ht="14.25" customHeight="1" x14ac:dyDescent="0.2">
      <c r="A15" s="41" t="str">
        <f t="shared" si="0"/>
        <v>Di</v>
      </c>
      <c r="B15" s="41">
        <v>9</v>
      </c>
      <c r="C15" s="90"/>
      <c r="D15" s="91"/>
      <c r="E15" s="53">
        <f t="shared" si="2"/>
        <v>0</v>
      </c>
      <c r="F15" s="91"/>
      <c r="G15" s="91"/>
      <c r="H15" s="53">
        <f t="shared" si="3"/>
        <v>0</v>
      </c>
      <c r="I15" s="91"/>
      <c r="J15" s="91"/>
      <c r="K15" s="53">
        <f t="shared" si="4"/>
        <v>0</v>
      </c>
      <c r="L15" s="53">
        <f t="shared" si="5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0.35000000000000003</v>
      </c>
      <c r="N15" s="53" t="str">
        <f t="shared" si="6"/>
        <v/>
      </c>
      <c r="O15" s="53">
        <f t="shared" si="7"/>
        <v>0.35000000000000003</v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1"/>
        <v>ok</v>
      </c>
    </row>
    <row r="16" spans="1:20" ht="14.25" customHeight="1" x14ac:dyDescent="0.2">
      <c r="A16" s="41" t="str">
        <f t="shared" si="0"/>
        <v>Mi</v>
      </c>
      <c r="B16" s="41">
        <v>10</v>
      </c>
      <c r="C16" s="90"/>
      <c r="D16" s="91"/>
      <c r="E16" s="53">
        <f t="shared" si="2"/>
        <v>0</v>
      </c>
      <c r="F16" s="91"/>
      <c r="G16" s="91"/>
      <c r="H16" s="53">
        <f t="shared" si="3"/>
        <v>0</v>
      </c>
      <c r="I16" s="91"/>
      <c r="J16" s="91"/>
      <c r="K16" s="53">
        <f t="shared" si="4"/>
        <v>0</v>
      </c>
      <c r="L16" s="53">
        <f t="shared" si="5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0.35000000000000003</v>
      </c>
      <c r="N16" s="53" t="str">
        <f t="shared" si="6"/>
        <v/>
      </c>
      <c r="O16" s="53">
        <f t="shared" si="7"/>
        <v>0.35000000000000003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1"/>
        <v>ok</v>
      </c>
    </row>
    <row r="17" spans="1:21" ht="14.25" customHeight="1" x14ac:dyDescent="0.2">
      <c r="A17" s="41" t="str">
        <f t="shared" si="0"/>
        <v>Do</v>
      </c>
      <c r="B17" s="41">
        <v>11</v>
      </c>
      <c r="C17" s="90"/>
      <c r="D17" s="91"/>
      <c r="E17" s="53">
        <f t="shared" si="2"/>
        <v>0</v>
      </c>
      <c r="F17" s="91"/>
      <c r="G17" s="91"/>
      <c r="H17" s="53">
        <f t="shared" si="3"/>
        <v>0</v>
      </c>
      <c r="I17" s="91"/>
      <c r="J17" s="91"/>
      <c r="K17" s="53">
        <f t="shared" si="4"/>
        <v>0</v>
      </c>
      <c r="L17" s="53">
        <f t="shared" si="5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0.35000000000000003</v>
      </c>
      <c r="N17" s="53" t="str">
        <f t="shared" si="6"/>
        <v/>
      </c>
      <c r="O17" s="53">
        <f t="shared" si="7"/>
        <v>0.35000000000000003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1"/>
        <v>ok</v>
      </c>
    </row>
    <row r="18" spans="1:21" ht="14.25" customHeight="1" x14ac:dyDescent="0.2">
      <c r="A18" s="41" t="str">
        <f t="shared" si="0"/>
        <v>Fr</v>
      </c>
      <c r="B18" s="41">
        <v>12</v>
      </c>
      <c r="C18" s="90"/>
      <c r="D18" s="91"/>
      <c r="E18" s="53">
        <f t="shared" si="2"/>
        <v>0</v>
      </c>
      <c r="F18" s="90"/>
      <c r="G18" s="91"/>
      <c r="H18" s="53">
        <f t="shared" si="3"/>
        <v>0</v>
      </c>
      <c r="I18" s="91"/>
      <c r="J18" s="91"/>
      <c r="K18" s="53">
        <f t="shared" si="4"/>
        <v>0</v>
      </c>
      <c r="L18" s="53">
        <f t="shared" si="5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0.35000000000000003</v>
      </c>
      <c r="N18" s="53" t="str">
        <f t="shared" si="6"/>
        <v/>
      </c>
      <c r="O18" s="53">
        <f t="shared" si="7"/>
        <v>0.35000000000000003</v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1"/>
        <v>ok</v>
      </c>
    </row>
    <row r="19" spans="1:21" ht="14.25" customHeight="1" x14ac:dyDescent="0.2">
      <c r="A19" s="41" t="str">
        <f t="shared" si="0"/>
        <v>Sa</v>
      </c>
      <c r="B19" s="41">
        <v>13</v>
      </c>
      <c r="C19" s="90"/>
      <c r="D19" s="91"/>
      <c r="E19" s="53">
        <f t="shared" si="2"/>
        <v>0</v>
      </c>
      <c r="F19" s="90"/>
      <c r="G19" s="91"/>
      <c r="H19" s="53">
        <f t="shared" si="3"/>
        <v>0</v>
      </c>
      <c r="I19" s="91"/>
      <c r="J19" s="91"/>
      <c r="K19" s="53">
        <f t="shared" si="4"/>
        <v>0</v>
      </c>
      <c r="L19" s="53">
        <f t="shared" si="5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</v>
      </c>
      <c r="N19" s="53" t="str">
        <f t="shared" si="6"/>
        <v/>
      </c>
      <c r="O19" s="53" t="str">
        <f t="shared" si="7"/>
        <v/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1"/>
        <v>ok</v>
      </c>
    </row>
    <row r="20" spans="1:21" ht="14.25" customHeight="1" x14ac:dyDescent="0.2">
      <c r="A20" s="41" t="str">
        <f t="shared" si="0"/>
        <v>So</v>
      </c>
      <c r="B20" s="41">
        <v>14</v>
      </c>
      <c r="C20" s="90"/>
      <c r="D20" s="91"/>
      <c r="E20" s="53">
        <f t="shared" si="2"/>
        <v>0</v>
      </c>
      <c r="F20" s="91"/>
      <c r="G20" s="91"/>
      <c r="H20" s="53">
        <f t="shared" si="3"/>
        <v>0</v>
      </c>
      <c r="I20" s="91"/>
      <c r="J20" s="91"/>
      <c r="K20" s="53">
        <f t="shared" si="4"/>
        <v>0</v>
      </c>
      <c r="L20" s="53">
        <f t="shared" si="5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</v>
      </c>
      <c r="N20" s="53" t="str">
        <f t="shared" si="6"/>
        <v/>
      </c>
      <c r="O20" s="53" t="str">
        <f t="shared" si="7"/>
        <v/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1"/>
        <v>ok</v>
      </c>
    </row>
    <row r="21" spans="1:21" ht="14.25" customHeight="1" x14ac:dyDescent="0.2">
      <c r="A21" s="41" t="str">
        <f t="shared" si="0"/>
        <v>Mo</v>
      </c>
      <c r="B21" s="41">
        <v>15</v>
      </c>
      <c r="C21" s="90"/>
      <c r="D21" s="91"/>
      <c r="E21" s="53">
        <f t="shared" si="2"/>
        <v>0</v>
      </c>
      <c r="F21" s="91"/>
      <c r="G21" s="91"/>
      <c r="H21" s="53">
        <f t="shared" si="3"/>
        <v>0</v>
      </c>
      <c r="I21" s="91"/>
      <c r="J21" s="91"/>
      <c r="K21" s="53">
        <f t="shared" si="4"/>
        <v>0</v>
      </c>
      <c r="L21" s="53">
        <f t="shared" si="5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0.35000000000000003</v>
      </c>
      <c r="N21" s="53" t="str">
        <f t="shared" si="6"/>
        <v/>
      </c>
      <c r="O21" s="53">
        <f t="shared" si="7"/>
        <v>0.35000000000000003</v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1"/>
        <v>ok</v>
      </c>
    </row>
    <row r="22" spans="1:21" ht="14.25" customHeight="1" x14ac:dyDescent="0.2">
      <c r="A22" s="41" t="str">
        <f t="shared" si="0"/>
        <v>Di</v>
      </c>
      <c r="B22" s="41">
        <v>16</v>
      </c>
      <c r="C22" s="90"/>
      <c r="D22" s="91"/>
      <c r="E22" s="53">
        <f t="shared" si="2"/>
        <v>0</v>
      </c>
      <c r="F22" s="91"/>
      <c r="G22" s="91"/>
      <c r="H22" s="53">
        <f t="shared" si="3"/>
        <v>0</v>
      </c>
      <c r="I22" s="91"/>
      <c r="J22" s="91"/>
      <c r="K22" s="53">
        <f t="shared" si="4"/>
        <v>0</v>
      </c>
      <c r="L22" s="53">
        <f t="shared" si="5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0.35000000000000003</v>
      </c>
      <c r="N22" s="53" t="str">
        <f t="shared" si="6"/>
        <v/>
      </c>
      <c r="O22" s="53">
        <f t="shared" si="7"/>
        <v>0.35000000000000003</v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1"/>
        <v>ok</v>
      </c>
    </row>
    <row r="23" spans="1:21" ht="14.25" customHeight="1" x14ac:dyDescent="0.2">
      <c r="A23" s="41" t="str">
        <f t="shared" si="0"/>
        <v>Mi</v>
      </c>
      <c r="B23" s="41">
        <v>17</v>
      </c>
      <c r="C23" s="90"/>
      <c r="D23" s="91"/>
      <c r="E23" s="53">
        <f t="shared" si="2"/>
        <v>0</v>
      </c>
      <c r="F23" s="91"/>
      <c r="G23" s="91"/>
      <c r="H23" s="53">
        <f t="shared" si="3"/>
        <v>0</v>
      </c>
      <c r="I23" s="91"/>
      <c r="J23" s="91"/>
      <c r="K23" s="53">
        <f t="shared" si="4"/>
        <v>0</v>
      </c>
      <c r="L23" s="53">
        <f t="shared" si="5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53" t="str">
        <f t="shared" si="6"/>
        <v/>
      </c>
      <c r="O23" s="53">
        <f t="shared" si="7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1"/>
        <v>ok</v>
      </c>
    </row>
    <row r="24" spans="1:21" ht="14.25" customHeight="1" x14ac:dyDescent="0.2">
      <c r="A24" s="41" t="str">
        <f t="shared" si="0"/>
        <v>Do</v>
      </c>
      <c r="B24" s="41">
        <v>18</v>
      </c>
      <c r="C24" s="90"/>
      <c r="D24" s="91"/>
      <c r="E24" s="53">
        <f t="shared" si="2"/>
        <v>0</v>
      </c>
      <c r="F24" s="91"/>
      <c r="G24" s="91"/>
      <c r="H24" s="53">
        <f t="shared" si="3"/>
        <v>0</v>
      </c>
      <c r="I24" s="91"/>
      <c r="J24" s="91"/>
      <c r="K24" s="53">
        <f t="shared" si="4"/>
        <v>0</v>
      </c>
      <c r="L24" s="53">
        <f t="shared" si="5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0.35000000000000003</v>
      </c>
      <c r="N24" s="53" t="str">
        <f t="shared" si="6"/>
        <v/>
      </c>
      <c r="O24" s="53">
        <f t="shared" si="7"/>
        <v>0.35000000000000003</v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1"/>
        <v>ok</v>
      </c>
    </row>
    <row r="25" spans="1:21" ht="14.25" customHeight="1" x14ac:dyDescent="0.2">
      <c r="A25" s="41" t="str">
        <f t="shared" si="0"/>
        <v>Fr</v>
      </c>
      <c r="B25" s="41">
        <v>19</v>
      </c>
      <c r="C25" s="90"/>
      <c r="D25" s="91"/>
      <c r="E25" s="53">
        <f t="shared" si="2"/>
        <v>0</v>
      </c>
      <c r="F25" s="90"/>
      <c r="G25" s="91"/>
      <c r="H25" s="53">
        <f t="shared" si="3"/>
        <v>0</v>
      </c>
      <c r="I25" s="91"/>
      <c r="J25" s="91"/>
      <c r="K25" s="53">
        <f t="shared" si="4"/>
        <v>0</v>
      </c>
      <c r="L25" s="53">
        <f t="shared" si="5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0.35000000000000003</v>
      </c>
      <c r="N25" s="53" t="str">
        <f t="shared" si="6"/>
        <v/>
      </c>
      <c r="O25" s="53">
        <f t="shared" si="7"/>
        <v>0.35000000000000003</v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1"/>
        <v>ok</v>
      </c>
    </row>
    <row r="26" spans="1:21" ht="14.25" customHeight="1" x14ac:dyDescent="0.2">
      <c r="A26" s="41" t="str">
        <f t="shared" si="0"/>
        <v>Sa</v>
      </c>
      <c r="B26" s="41">
        <v>20</v>
      </c>
      <c r="C26" s="90"/>
      <c r="D26" s="91"/>
      <c r="E26" s="53">
        <f t="shared" si="2"/>
        <v>0</v>
      </c>
      <c r="F26" s="90"/>
      <c r="G26" s="91"/>
      <c r="H26" s="53">
        <f t="shared" si="3"/>
        <v>0</v>
      </c>
      <c r="I26" s="91"/>
      <c r="J26" s="91"/>
      <c r="K26" s="53">
        <f t="shared" si="4"/>
        <v>0</v>
      </c>
      <c r="L26" s="53">
        <f t="shared" si="5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</v>
      </c>
      <c r="N26" s="53" t="str">
        <f t="shared" si="6"/>
        <v/>
      </c>
      <c r="O26" s="53" t="str">
        <f t="shared" si="7"/>
        <v/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1"/>
        <v>ok</v>
      </c>
    </row>
    <row r="27" spans="1:21" ht="14.25" customHeight="1" x14ac:dyDescent="0.2">
      <c r="A27" s="41" t="str">
        <f t="shared" si="0"/>
        <v>So</v>
      </c>
      <c r="B27" s="41">
        <v>21</v>
      </c>
      <c r="C27" s="90"/>
      <c r="D27" s="91"/>
      <c r="E27" s="53">
        <f t="shared" si="2"/>
        <v>0</v>
      </c>
      <c r="F27" s="90"/>
      <c r="G27" s="91"/>
      <c r="H27" s="53">
        <f t="shared" si="3"/>
        <v>0</v>
      </c>
      <c r="I27" s="91"/>
      <c r="J27" s="91"/>
      <c r="K27" s="53">
        <f t="shared" si="4"/>
        <v>0</v>
      </c>
      <c r="L27" s="53">
        <f t="shared" si="5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</v>
      </c>
      <c r="N27" s="53" t="str">
        <f t="shared" si="6"/>
        <v/>
      </c>
      <c r="O27" s="53" t="str">
        <f t="shared" si="7"/>
        <v/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1"/>
        <v>ok</v>
      </c>
    </row>
    <row r="28" spans="1:21" ht="14.25" customHeight="1" x14ac:dyDescent="0.2">
      <c r="A28" s="41" t="str">
        <f t="shared" si="0"/>
        <v>Mo</v>
      </c>
      <c r="B28" s="41">
        <v>22</v>
      </c>
      <c r="C28" s="90"/>
      <c r="D28" s="91"/>
      <c r="E28" s="53">
        <f t="shared" si="2"/>
        <v>0</v>
      </c>
      <c r="F28" s="90"/>
      <c r="G28" s="91"/>
      <c r="H28" s="53">
        <f t="shared" si="3"/>
        <v>0</v>
      </c>
      <c r="I28" s="91"/>
      <c r="J28" s="91"/>
      <c r="K28" s="53">
        <f t="shared" si="4"/>
        <v>0</v>
      </c>
      <c r="L28" s="53">
        <f t="shared" si="5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0.35000000000000003</v>
      </c>
      <c r="N28" s="53" t="str">
        <f t="shared" si="6"/>
        <v/>
      </c>
      <c r="O28" s="53">
        <f t="shared" si="7"/>
        <v>0.35000000000000003</v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1"/>
        <v>ok</v>
      </c>
      <c r="U28" s="2"/>
    </row>
    <row r="29" spans="1:21" ht="14.25" customHeight="1" x14ac:dyDescent="0.2">
      <c r="A29" s="41" t="str">
        <f t="shared" si="0"/>
        <v>Di</v>
      </c>
      <c r="B29" s="41">
        <v>23</v>
      </c>
      <c r="C29" s="90"/>
      <c r="D29" s="91"/>
      <c r="E29" s="53">
        <f t="shared" si="2"/>
        <v>0</v>
      </c>
      <c r="F29" s="90"/>
      <c r="G29" s="91"/>
      <c r="H29" s="53">
        <f t="shared" si="3"/>
        <v>0</v>
      </c>
      <c r="I29" s="91"/>
      <c r="J29" s="91"/>
      <c r="K29" s="53">
        <f t="shared" si="4"/>
        <v>0</v>
      </c>
      <c r="L29" s="53">
        <f t="shared" si="5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0.35000000000000003</v>
      </c>
      <c r="N29" s="53" t="str">
        <f t="shared" si="6"/>
        <v/>
      </c>
      <c r="O29" s="53">
        <f t="shared" si="7"/>
        <v>0.35000000000000003</v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1"/>
        <v>ok</v>
      </c>
    </row>
    <row r="30" spans="1:21" ht="14.25" customHeight="1" x14ac:dyDescent="0.2">
      <c r="A30" s="41" t="str">
        <f t="shared" si="0"/>
        <v>Mi</v>
      </c>
      <c r="B30" s="41">
        <v>24</v>
      </c>
      <c r="C30" s="90"/>
      <c r="D30" s="91"/>
      <c r="E30" s="53">
        <f t="shared" si="2"/>
        <v>0</v>
      </c>
      <c r="F30" s="90"/>
      <c r="G30" s="91"/>
      <c r="H30" s="53">
        <f t="shared" si="3"/>
        <v>0</v>
      </c>
      <c r="I30" s="91"/>
      <c r="J30" s="91"/>
      <c r="K30" s="53">
        <f t="shared" si="4"/>
        <v>0</v>
      </c>
      <c r="L30" s="53">
        <f t="shared" si="5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0.17500000000000002</v>
      </c>
      <c r="N30" s="53" t="str">
        <f t="shared" si="6"/>
        <v/>
      </c>
      <c r="O30" s="53">
        <f t="shared" si="7"/>
        <v>0.17500000000000002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1"/>
        <v>ok</v>
      </c>
    </row>
    <row r="31" spans="1:21" ht="14.25" customHeight="1" x14ac:dyDescent="0.2">
      <c r="A31" s="41" t="str">
        <f t="shared" si="0"/>
        <v>Do</v>
      </c>
      <c r="B31" s="41">
        <v>25</v>
      </c>
      <c r="C31" s="90"/>
      <c r="D31" s="91"/>
      <c r="E31" s="53">
        <f t="shared" si="2"/>
        <v>0</v>
      </c>
      <c r="F31" s="91"/>
      <c r="G31" s="91"/>
      <c r="H31" s="53">
        <f t="shared" si="3"/>
        <v>0</v>
      </c>
      <c r="I31" s="91"/>
      <c r="J31" s="91"/>
      <c r="K31" s="53">
        <f t="shared" si="4"/>
        <v>0</v>
      </c>
      <c r="L31" s="53">
        <f t="shared" si="5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</v>
      </c>
      <c r="N31" s="53" t="str">
        <f t="shared" si="6"/>
        <v/>
      </c>
      <c r="O31" s="53" t="str">
        <f t="shared" si="7"/>
        <v/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1"/>
        <v>ok</v>
      </c>
    </row>
    <row r="32" spans="1:21" ht="14.25" customHeight="1" x14ac:dyDescent="0.2">
      <c r="A32" s="41" t="str">
        <f t="shared" si="0"/>
        <v>Fr</v>
      </c>
      <c r="B32" s="41">
        <v>26</v>
      </c>
      <c r="C32" s="90"/>
      <c r="D32" s="91"/>
      <c r="E32" s="53">
        <f t="shared" si="2"/>
        <v>0</v>
      </c>
      <c r="F32" s="90"/>
      <c r="G32" s="91"/>
      <c r="H32" s="53">
        <f t="shared" si="3"/>
        <v>0</v>
      </c>
      <c r="I32" s="91"/>
      <c r="J32" s="91"/>
      <c r="K32" s="53">
        <f t="shared" si="4"/>
        <v>0</v>
      </c>
      <c r="L32" s="53">
        <f t="shared" si="5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</v>
      </c>
      <c r="N32" s="53" t="str">
        <f t="shared" si="6"/>
        <v/>
      </c>
      <c r="O32" s="53" t="str">
        <f t="shared" si="7"/>
        <v/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1"/>
        <v>ok</v>
      </c>
    </row>
    <row r="33" spans="1:20" ht="14.25" customHeight="1" x14ac:dyDescent="0.2">
      <c r="A33" s="41" t="str">
        <f t="shared" si="0"/>
        <v>Sa</v>
      </c>
      <c r="B33" s="41">
        <v>27</v>
      </c>
      <c r="C33" s="90"/>
      <c r="D33" s="91"/>
      <c r="E33" s="53">
        <f t="shared" si="2"/>
        <v>0</v>
      </c>
      <c r="F33" s="90"/>
      <c r="G33" s="91"/>
      <c r="H33" s="53">
        <f t="shared" si="3"/>
        <v>0</v>
      </c>
      <c r="I33" s="91"/>
      <c r="J33" s="91"/>
      <c r="K33" s="53">
        <f t="shared" si="4"/>
        <v>0</v>
      </c>
      <c r="L33" s="53">
        <f t="shared" si="5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</v>
      </c>
      <c r="N33" s="53" t="str">
        <f t="shared" si="6"/>
        <v/>
      </c>
      <c r="O33" s="53" t="str">
        <f t="shared" si="7"/>
        <v/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1"/>
        <v>ok</v>
      </c>
    </row>
    <row r="34" spans="1:20" ht="14.25" customHeight="1" x14ac:dyDescent="0.2">
      <c r="A34" s="41" t="str">
        <f t="shared" si="0"/>
        <v>So</v>
      </c>
      <c r="B34" s="41">
        <v>28</v>
      </c>
      <c r="C34" s="90"/>
      <c r="D34" s="91"/>
      <c r="E34" s="53">
        <f t="shared" si="2"/>
        <v>0</v>
      </c>
      <c r="F34" s="91"/>
      <c r="G34" s="91"/>
      <c r="H34" s="53">
        <f t="shared" si="3"/>
        <v>0</v>
      </c>
      <c r="I34" s="91"/>
      <c r="J34" s="91"/>
      <c r="K34" s="53">
        <f t="shared" si="4"/>
        <v>0</v>
      </c>
      <c r="L34" s="53">
        <f t="shared" si="5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</v>
      </c>
      <c r="N34" s="53" t="str">
        <f t="shared" si="6"/>
        <v/>
      </c>
      <c r="O34" s="53" t="str">
        <f t="shared" si="7"/>
        <v/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1"/>
        <v>ok</v>
      </c>
    </row>
    <row r="35" spans="1:20" ht="14.25" customHeight="1" x14ac:dyDescent="0.2">
      <c r="A35" s="41" t="str">
        <f t="shared" si="0"/>
        <v>Mo</v>
      </c>
      <c r="B35" s="41">
        <v>29</v>
      </c>
      <c r="C35" s="90"/>
      <c r="D35" s="91"/>
      <c r="E35" s="53">
        <f t="shared" si="2"/>
        <v>0</v>
      </c>
      <c r="F35" s="91"/>
      <c r="G35" s="91"/>
      <c r="H35" s="53">
        <f t="shared" si="3"/>
        <v>0</v>
      </c>
      <c r="I35" s="91"/>
      <c r="J35" s="91"/>
      <c r="K35" s="53">
        <f t="shared" si="4"/>
        <v>0</v>
      </c>
      <c r="L35" s="53">
        <f t="shared" si="5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0.35000000000000003</v>
      </c>
      <c r="N35" s="53" t="str">
        <f t="shared" si="6"/>
        <v/>
      </c>
      <c r="O35" s="53">
        <f t="shared" si="7"/>
        <v>0.35000000000000003</v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1"/>
        <v>ok</v>
      </c>
    </row>
    <row r="36" spans="1:20" ht="14.25" customHeight="1" x14ac:dyDescent="0.2">
      <c r="A36" s="41" t="str">
        <f t="shared" si="0"/>
        <v>Di</v>
      </c>
      <c r="B36" s="41">
        <v>30</v>
      </c>
      <c r="C36" s="90"/>
      <c r="D36" s="91"/>
      <c r="E36" s="53">
        <f t="shared" si="2"/>
        <v>0</v>
      </c>
      <c r="F36" s="91"/>
      <c r="G36" s="91"/>
      <c r="H36" s="53">
        <f t="shared" si="3"/>
        <v>0</v>
      </c>
      <c r="I36" s="91"/>
      <c r="J36" s="91"/>
      <c r="K36" s="53">
        <f t="shared" si="4"/>
        <v>0</v>
      </c>
      <c r="L36" s="53">
        <f t="shared" si="5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0.35000000000000003</v>
      </c>
      <c r="N36" s="53" t="str">
        <f t="shared" si="6"/>
        <v/>
      </c>
      <c r="O36" s="53">
        <f t="shared" si="7"/>
        <v>0.35000000000000003</v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1"/>
        <v>ok</v>
      </c>
    </row>
    <row r="37" spans="1:20" ht="14.25" customHeight="1" x14ac:dyDescent="0.2">
      <c r="A37" s="41" t="str">
        <f t="shared" si="0"/>
        <v>Mi</v>
      </c>
      <c r="B37" s="41">
        <v>31</v>
      </c>
      <c r="C37" s="90"/>
      <c r="D37" s="91"/>
      <c r="E37" s="53">
        <f t="shared" si="2"/>
        <v>0</v>
      </c>
      <c r="F37" s="91"/>
      <c r="G37" s="91"/>
      <c r="H37" s="53">
        <f t="shared" si="3"/>
        <v>0</v>
      </c>
      <c r="I37" s="91"/>
      <c r="J37" s="91"/>
      <c r="K37" s="53">
        <f t="shared" si="4"/>
        <v>0</v>
      </c>
      <c r="L37" s="53">
        <f t="shared" si="5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0.17500000000000002</v>
      </c>
      <c r="N37" s="53" t="str">
        <f t="shared" si="6"/>
        <v/>
      </c>
      <c r="O37" s="53">
        <f t="shared" si="7"/>
        <v>0.17500000000000002</v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1"/>
        <v>ok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6.9999999999999973</v>
      </c>
      <c r="N38" s="85">
        <f>SUM(N7:N37)</f>
        <v>0</v>
      </c>
      <c r="O38" s="86">
        <f>SUM(O7:O37)</f>
        <v>6.9999999999999973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-10080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f>November!S40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-2099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-1931</v>
      </c>
      <c r="O41" s="99">
        <f>November!O42</f>
        <v>60</v>
      </c>
      <c r="P41" s="74"/>
      <c r="Q41" s="71" t="s">
        <v>17</v>
      </c>
      <c r="R41" s="2"/>
      <c r="S41" s="6"/>
      <c r="T41" s="1">
        <f>(T39+T38+(N41*60)+IF(N41&lt;0,-O41,O41))-(60*T40)</f>
        <v>-60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-2099:</v>
      </c>
      <c r="O42" s="78">
        <f>ABS(T41)</f>
        <v>60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20" t="str">
        <f>LEFT(November!N42,LEN(November!N42)-1)</f>
        <v>-1931</v>
      </c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58">
        <f>November!C44</f>
        <v>1</v>
      </c>
      <c r="D44" s="259"/>
      <c r="E44" s="222" t="str">
        <f>CONCATENATE(TEXT(VALUE(LEFT(TEXT(M38,"tt:hh:mm"),2))*24+HOUR(M38),"@"),":",TEXT(MINUTE(M38),"00"))</f>
        <v>168:00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-168</v>
      </c>
      <c r="J44" s="70">
        <f>ABS(IF(AND(T44&lt;0,T44&gt;-59),T44,T44-(60*I44)))</f>
        <v>0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-10080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(=168,00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(=-168,00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A44:B44"/>
    <mergeCell ref="C44:D44"/>
    <mergeCell ref="E44:F44"/>
    <mergeCell ref="E42:F42"/>
    <mergeCell ref="K41:M41"/>
    <mergeCell ref="I41:J41"/>
    <mergeCell ref="C41:D41"/>
    <mergeCell ref="G41:H41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G42:H42"/>
    <mergeCell ref="C42:D42"/>
    <mergeCell ref="E41:F41"/>
    <mergeCell ref="A4:B4"/>
    <mergeCell ref="C4:E4"/>
    <mergeCell ref="F4:H4"/>
    <mergeCell ref="E45:F45"/>
    <mergeCell ref="G45:H45"/>
    <mergeCell ref="I45:J45"/>
    <mergeCell ref="G44:H44"/>
    <mergeCell ref="Q44:S44"/>
  </mergeCells>
  <phoneticPr fontId="2" type="noConversion"/>
  <conditionalFormatting sqref="P7:P37 R7:S37">
    <cfRule type="expression" dxfId="15" priority="5" stopIfTrue="1">
      <formula>IF($M7=0,TRUE,FALSE)</formula>
    </cfRule>
  </conditionalFormatting>
  <conditionalFormatting sqref="Q7:Q37">
    <cfRule type="expression" dxfId="14" priority="6" stopIfTrue="1">
      <formula>IF($R7="F",TRUE,FALSE)</formula>
    </cfRule>
    <cfRule type="expression" dxfId="13" priority="7" stopIfTrue="1">
      <formula>IF($M7=0,TRUE,FALSE)</formula>
    </cfRule>
  </conditionalFormatting>
  <conditionalFormatting sqref="A7:K37 N7:O37">
    <cfRule type="expression" dxfId="12" priority="8" stopIfTrue="1">
      <formula>IF($T7="F",TRUE,FALSE)</formula>
    </cfRule>
    <cfRule type="expression" dxfId="11" priority="9" stopIfTrue="1">
      <formula>IF($M7=0,TRUE,FALSE)</formula>
    </cfRule>
  </conditionalFormatting>
  <conditionalFormatting sqref="M7:M37">
    <cfRule type="expression" dxfId="10" priority="3" stopIfTrue="1">
      <formula>IF($T7="F",TRUE,FALSE)</formula>
    </cfRule>
    <cfRule type="expression" dxfId="9" priority="4" stopIfTrue="1">
      <formula>IF($M7=0,TRUE,FALSE)</formula>
    </cfRule>
  </conditionalFormatting>
  <conditionalFormatting sqref="L7:L37">
    <cfRule type="expression" dxfId="8" priority="1" stopIfTrue="1">
      <formula>IF($T7="F",TRUE,FALSE)</formula>
    </cfRule>
    <cfRule type="expression" dxfId="7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S39 H1:S1 R7:R3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E49"/>
  <sheetViews>
    <sheetView workbookViewId="0">
      <selection activeCell="B40" sqref="B40"/>
    </sheetView>
  </sheetViews>
  <sheetFormatPr baseColWidth="10" defaultRowHeight="14.25" x14ac:dyDescent="0.2"/>
  <cols>
    <col min="1" max="1" width="12.125" customWidth="1"/>
    <col min="2" max="2" width="61.875" customWidth="1"/>
    <col min="3" max="6" width="12.125" customWidth="1"/>
    <col min="7" max="7" width="12.625" customWidth="1"/>
  </cols>
  <sheetData>
    <row r="1" spans="1:4" ht="15.75" x14ac:dyDescent="0.25">
      <c r="A1" s="19" t="s">
        <v>92</v>
      </c>
    </row>
    <row r="2" spans="1:4" ht="14.25" customHeight="1" x14ac:dyDescent="0.2">
      <c r="A2" s="18"/>
    </row>
    <row r="3" spans="1:4" ht="14.25" customHeight="1" x14ac:dyDescent="0.2">
      <c r="A3" s="18"/>
    </row>
    <row r="4" spans="1:4" ht="18" customHeight="1" x14ac:dyDescent="0.25">
      <c r="A4" s="20" t="s">
        <v>20</v>
      </c>
    </row>
    <row r="5" spans="1:4" ht="15.75" customHeight="1" thickBot="1" x14ac:dyDescent="0.25">
      <c r="A5" s="18"/>
    </row>
    <row r="6" spans="1:4" ht="14.25" customHeight="1" thickBot="1" x14ac:dyDescent="0.25">
      <c r="A6" s="24" t="s">
        <v>21</v>
      </c>
      <c r="B6" s="25" t="s">
        <v>22</v>
      </c>
    </row>
    <row r="7" spans="1:4" ht="14.25" customHeight="1" thickBot="1" x14ac:dyDescent="0.25">
      <c r="A7" s="26" t="s">
        <v>23</v>
      </c>
      <c r="B7" s="27" t="s">
        <v>24</v>
      </c>
    </row>
    <row r="8" spans="1:4" ht="14.25" customHeight="1" thickBot="1" x14ac:dyDescent="0.25">
      <c r="A8" s="26" t="s">
        <v>25</v>
      </c>
      <c r="B8" s="27" t="s">
        <v>26</v>
      </c>
    </row>
    <row r="9" spans="1:4" ht="14.25" customHeight="1" thickBot="1" x14ac:dyDescent="0.25">
      <c r="A9" s="26" t="s">
        <v>94</v>
      </c>
      <c r="B9" s="27" t="s">
        <v>95</v>
      </c>
    </row>
    <row r="10" spans="1:4" ht="14.25" customHeight="1" thickBot="1" x14ac:dyDescent="0.25">
      <c r="A10" s="26" t="s">
        <v>27</v>
      </c>
      <c r="B10" s="27" t="s">
        <v>28</v>
      </c>
    </row>
    <row r="11" spans="1:4" ht="14.25" customHeight="1" x14ac:dyDescent="0.2">
      <c r="A11" s="18"/>
    </row>
    <row r="12" spans="1:4" ht="14.25" customHeight="1" x14ac:dyDescent="0.2">
      <c r="A12" s="18"/>
    </row>
    <row r="13" spans="1:4" ht="18" customHeight="1" x14ac:dyDescent="0.25">
      <c r="A13" s="20" t="s">
        <v>29</v>
      </c>
    </row>
    <row r="14" spans="1:4" ht="15.75" customHeight="1" thickBot="1" x14ac:dyDescent="0.25">
      <c r="A14" s="18"/>
      <c r="C14" s="18"/>
      <c r="D14" s="21"/>
    </row>
    <row r="15" spans="1:4" ht="14.25" customHeight="1" thickBot="1" x14ac:dyDescent="0.25">
      <c r="A15" s="24" t="s">
        <v>21</v>
      </c>
      <c r="B15" s="25" t="s">
        <v>22</v>
      </c>
      <c r="C15" s="18"/>
      <c r="D15" s="21"/>
    </row>
    <row r="16" spans="1:4" ht="14.25" customHeight="1" thickBot="1" x14ac:dyDescent="0.25">
      <c r="A16" s="26" t="s">
        <v>30</v>
      </c>
      <c r="B16" s="27" t="s">
        <v>31</v>
      </c>
    </row>
    <row r="17" spans="1:4" ht="14.25" customHeight="1" thickBot="1" x14ac:dyDescent="0.25">
      <c r="A17" s="26" t="s">
        <v>32</v>
      </c>
      <c r="B17" s="27" t="s">
        <v>33</v>
      </c>
    </row>
    <row r="18" spans="1:4" ht="14.25" customHeight="1" thickBot="1" x14ac:dyDescent="0.25">
      <c r="A18" s="26" t="s">
        <v>34</v>
      </c>
      <c r="B18" s="27" t="s">
        <v>35</v>
      </c>
    </row>
    <row r="19" spans="1:4" ht="14.25" customHeight="1" thickBot="1" x14ac:dyDescent="0.25">
      <c r="A19" s="26" t="s">
        <v>36</v>
      </c>
      <c r="B19" s="27" t="s">
        <v>37</v>
      </c>
    </row>
    <row r="20" spans="1:4" ht="14.25" customHeight="1" thickBot="1" x14ac:dyDescent="0.25">
      <c r="A20" s="26" t="s">
        <v>38</v>
      </c>
      <c r="B20" s="27" t="s">
        <v>39</v>
      </c>
    </row>
    <row r="21" spans="1:4" ht="14.25" customHeight="1" thickBot="1" x14ac:dyDescent="0.25">
      <c r="A21" s="26" t="s">
        <v>40</v>
      </c>
      <c r="B21" s="27" t="s">
        <v>41</v>
      </c>
    </row>
    <row r="22" spans="1:4" ht="14.25" customHeight="1" thickBot="1" x14ac:dyDescent="0.25">
      <c r="A22" s="28" t="s">
        <v>42</v>
      </c>
      <c r="B22" s="29" t="s">
        <v>43</v>
      </c>
    </row>
    <row r="23" spans="1:4" ht="14.25" customHeight="1" thickBot="1" x14ac:dyDescent="0.25">
      <c r="A23" s="30" t="s">
        <v>44</v>
      </c>
      <c r="B23" s="31" t="s">
        <v>45</v>
      </c>
    </row>
    <row r="24" spans="1:4" ht="14.25" customHeight="1" thickBot="1" x14ac:dyDescent="0.25">
      <c r="A24" s="26" t="s">
        <v>46</v>
      </c>
      <c r="B24" s="27" t="s">
        <v>47</v>
      </c>
    </row>
    <row r="25" spans="1:4" ht="14.25" customHeight="1" thickBot="1" x14ac:dyDescent="0.25">
      <c r="A25" s="26" t="s">
        <v>48</v>
      </c>
      <c r="B25" s="27" t="s">
        <v>49</v>
      </c>
    </row>
    <row r="26" spans="1:4" ht="14.25" customHeight="1" x14ac:dyDescent="0.2">
      <c r="A26" s="18"/>
    </row>
    <row r="27" spans="1:4" ht="14.25" customHeight="1" x14ac:dyDescent="0.2">
      <c r="A27" s="18"/>
    </row>
    <row r="28" spans="1:4" ht="18" customHeight="1" x14ac:dyDescent="0.25">
      <c r="A28" s="20" t="s">
        <v>50</v>
      </c>
    </row>
    <row r="29" spans="1:4" ht="15.75" customHeight="1" thickBot="1" x14ac:dyDescent="0.25">
      <c r="A29" s="18"/>
    </row>
    <row r="30" spans="1:4" ht="14.25" customHeight="1" thickBot="1" x14ac:dyDescent="0.25">
      <c r="A30" s="24" t="s">
        <v>21</v>
      </c>
      <c r="B30" s="25" t="s">
        <v>22</v>
      </c>
    </row>
    <row r="31" spans="1:4" ht="14.25" customHeight="1" thickBot="1" x14ac:dyDescent="0.25">
      <c r="A31" s="26" t="s">
        <v>51</v>
      </c>
      <c r="B31" s="27" t="s">
        <v>52</v>
      </c>
      <c r="C31" s="18"/>
      <c r="D31" s="23"/>
    </row>
    <row r="32" spans="1:4" ht="14.25" customHeight="1" thickBot="1" x14ac:dyDescent="0.25">
      <c r="A32" s="26" t="s">
        <v>53</v>
      </c>
      <c r="B32" s="27" t="s">
        <v>54</v>
      </c>
      <c r="C32" s="18"/>
      <c r="D32" s="23"/>
    </row>
    <row r="33" spans="1:5" ht="14.25" customHeight="1" thickBot="1" x14ac:dyDescent="0.25">
      <c r="A33" s="26" t="s">
        <v>55</v>
      </c>
      <c r="B33" s="27" t="s">
        <v>56</v>
      </c>
      <c r="C33" s="18"/>
      <c r="D33" s="23"/>
    </row>
    <row r="34" spans="1:5" ht="14.25" customHeight="1" thickBot="1" x14ac:dyDescent="0.25">
      <c r="A34" s="26" t="s">
        <v>57</v>
      </c>
      <c r="B34" s="27" t="s">
        <v>58</v>
      </c>
      <c r="C34" s="18"/>
      <c r="D34" s="23"/>
    </row>
    <row r="35" spans="1:5" ht="14.25" customHeight="1" x14ac:dyDescent="0.2">
      <c r="A35" s="18"/>
      <c r="C35" s="18"/>
      <c r="D35" s="23"/>
    </row>
    <row r="36" spans="1:5" ht="14.25" customHeight="1" x14ac:dyDescent="0.2">
      <c r="A36" s="18"/>
      <c r="C36" s="18"/>
      <c r="D36" s="23"/>
    </row>
    <row r="37" spans="1:5" ht="18" customHeight="1" x14ac:dyDescent="0.25">
      <c r="A37" s="20" t="s">
        <v>59</v>
      </c>
      <c r="C37" s="18"/>
      <c r="D37" s="23"/>
    </row>
    <row r="38" spans="1:5" ht="15.75" customHeight="1" thickBot="1" x14ac:dyDescent="0.3">
      <c r="A38" s="20"/>
      <c r="C38" s="18"/>
      <c r="D38" s="23"/>
    </row>
    <row r="39" spans="1:5" ht="14.25" customHeight="1" thickBot="1" x14ac:dyDescent="0.25">
      <c r="A39" s="24" t="s">
        <v>21</v>
      </c>
      <c r="B39" s="25" t="s">
        <v>22</v>
      </c>
      <c r="C39" s="18"/>
      <c r="D39" s="23"/>
    </row>
    <row r="40" spans="1:5" ht="14.25" customHeight="1" thickBot="1" x14ac:dyDescent="0.25">
      <c r="A40" s="26" t="s">
        <v>60</v>
      </c>
      <c r="B40" s="27" t="s">
        <v>61</v>
      </c>
      <c r="C40" s="18"/>
      <c r="D40" s="23"/>
    </row>
    <row r="41" spans="1:5" ht="14.25" customHeight="1" thickBot="1" x14ac:dyDescent="0.25">
      <c r="A41" s="26" t="s">
        <v>62</v>
      </c>
      <c r="B41" s="27" t="s">
        <v>63</v>
      </c>
      <c r="C41" s="18"/>
      <c r="D41" s="23"/>
    </row>
    <row r="42" spans="1:5" ht="14.25" customHeight="1" thickBot="1" x14ac:dyDescent="0.25">
      <c r="A42" s="26" t="s">
        <v>64</v>
      </c>
      <c r="B42" s="27" t="s">
        <v>65</v>
      </c>
      <c r="C42" s="18"/>
      <c r="D42" s="18"/>
    </row>
    <row r="43" spans="1:5" ht="14.25" customHeight="1" x14ac:dyDescent="0.2">
      <c r="A43" s="18"/>
      <c r="D43" s="18"/>
    </row>
    <row r="44" spans="1:5" ht="14.25" customHeight="1" x14ac:dyDescent="0.2">
      <c r="A44" s="18"/>
      <c r="C44" s="22"/>
      <c r="D44" s="18"/>
      <c r="E44" s="22"/>
    </row>
    <row r="45" spans="1:5" ht="18" customHeight="1" x14ac:dyDescent="0.25">
      <c r="A45" s="20" t="s">
        <v>66</v>
      </c>
    </row>
    <row r="46" spans="1:5" ht="15.75" thickBot="1" x14ac:dyDescent="0.3">
      <c r="A46" s="20"/>
    </row>
    <row r="47" spans="1:5" ht="14.25" customHeight="1" thickBot="1" x14ac:dyDescent="0.25">
      <c r="A47" s="24" t="s">
        <v>21</v>
      </c>
      <c r="B47" s="25" t="s">
        <v>22</v>
      </c>
    </row>
    <row r="48" spans="1:5" ht="14.25" customHeight="1" thickBot="1" x14ac:dyDescent="0.25">
      <c r="A48" s="26" t="s">
        <v>67</v>
      </c>
      <c r="B48" s="27" t="s">
        <v>68</v>
      </c>
    </row>
    <row r="49" spans="1:2" ht="14.25" customHeight="1" thickBot="1" x14ac:dyDescent="0.25">
      <c r="A49" s="26" t="s">
        <v>69</v>
      </c>
      <c r="B49" s="27" t="s">
        <v>70</v>
      </c>
    </row>
  </sheetData>
  <sheetProtection sheet="1" objects="1" scenarios="1"/>
  <phoneticPr fontId="2" type="noConversion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G47"/>
  <sheetViews>
    <sheetView zoomScale="115" workbookViewId="0">
      <selection activeCell="E15" sqref="E15"/>
    </sheetView>
  </sheetViews>
  <sheetFormatPr baseColWidth="10" defaultColWidth="11" defaultRowHeight="14.25" x14ac:dyDescent="0.2"/>
  <cols>
    <col min="1" max="1" width="11.375" style="210" customWidth="1"/>
    <col min="2" max="2" width="11.375" style="195" customWidth="1"/>
    <col min="3" max="3" width="16.875" style="195" bestFit="1" customWidth="1"/>
    <col min="4" max="5" width="11.375" style="195" customWidth="1"/>
    <col min="6" max="7" width="11.375" style="211" customWidth="1"/>
    <col min="8" max="16384" width="11" style="211"/>
  </cols>
  <sheetData>
    <row r="1" spans="1:5" s="200" customFormat="1" ht="15" thickBot="1" x14ac:dyDescent="0.25">
      <c r="A1" s="198">
        <v>0</v>
      </c>
      <c r="B1" s="192" t="s">
        <v>21</v>
      </c>
      <c r="C1" s="192"/>
      <c r="D1" s="199" t="s">
        <v>91</v>
      </c>
      <c r="E1" s="192" t="s">
        <v>72</v>
      </c>
    </row>
    <row r="2" spans="1:5" s="194" customFormat="1" ht="15" thickBot="1" x14ac:dyDescent="0.25">
      <c r="A2" s="201">
        <v>45658</v>
      </c>
      <c r="B2" s="212" t="s">
        <v>71</v>
      </c>
      <c r="C2" s="189" t="s">
        <v>101</v>
      </c>
      <c r="D2" s="203">
        <v>2025</v>
      </c>
      <c r="E2" s="204" t="s">
        <v>99</v>
      </c>
    </row>
    <row r="3" spans="1:5" s="194" customFormat="1" x14ac:dyDescent="0.2">
      <c r="A3" s="201">
        <v>45726</v>
      </c>
      <c r="B3" s="202" t="s">
        <v>97</v>
      </c>
      <c r="C3" s="190" t="s">
        <v>102</v>
      </c>
      <c r="D3" s="193"/>
      <c r="E3" s="206"/>
    </row>
    <row r="4" spans="1:5" s="194" customFormat="1" x14ac:dyDescent="0.2">
      <c r="A4" s="205">
        <v>45728</v>
      </c>
      <c r="B4" s="202" t="s">
        <v>97</v>
      </c>
      <c r="C4" s="190" t="s">
        <v>103</v>
      </c>
      <c r="D4" s="193"/>
      <c r="E4" s="206"/>
    </row>
    <row r="5" spans="1:5" s="194" customFormat="1" x14ac:dyDescent="0.2">
      <c r="A5" s="201">
        <v>45765</v>
      </c>
      <c r="B5" s="202" t="s">
        <v>71</v>
      </c>
      <c r="C5" s="190" t="s">
        <v>104</v>
      </c>
      <c r="D5" s="193"/>
      <c r="E5" s="206"/>
    </row>
    <row r="6" spans="1:5" s="194" customFormat="1" x14ac:dyDescent="0.2">
      <c r="A6" s="205">
        <v>45768</v>
      </c>
      <c r="B6" s="207" t="s">
        <v>71</v>
      </c>
      <c r="C6" s="190" t="s">
        <v>105</v>
      </c>
      <c r="D6" s="193"/>
      <c r="E6" s="206"/>
    </row>
    <row r="7" spans="1:5" s="194" customFormat="1" x14ac:dyDescent="0.2">
      <c r="A7" s="205">
        <v>45778</v>
      </c>
      <c r="B7" s="212" t="s">
        <v>71</v>
      </c>
      <c r="C7" s="190" t="s">
        <v>106</v>
      </c>
      <c r="D7" s="193"/>
      <c r="E7" s="193"/>
    </row>
    <row r="8" spans="1:5" s="194" customFormat="1" x14ac:dyDescent="0.2">
      <c r="A8" s="205">
        <v>45806</v>
      </c>
      <c r="B8" s="202" t="s">
        <v>71</v>
      </c>
      <c r="C8" s="190" t="s">
        <v>107</v>
      </c>
      <c r="D8" s="193"/>
      <c r="E8" s="193"/>
    </row>
    <row r="9" spans="1:5" s="194" customFormat="1" x14ac:dyDescent="0.2">
      <c r="A9" s="201"/>
      <c r="B9" s="207" t="s">
        <v>71</v>
      </c>
      <c r="C9" s="190" t="s">
        <v>108</v>
      </c>
      <c r="D9" s="193"/>
      <c r="E9" s="193"/>
    </row>
    <row r="10" spans="1:5" s="194" customFormat="1" x14ac:dyDescent="0.2">
      <c r="A10" s="205">
        <v>45817</v>
      </c>
      <c r="B10" s="207" t="s">
        <v>71</v>
      </c>
      <c r="C10" s="190" t="s">
        <v>109</v>
      </c>
      <c r="D10" s="193"/>
      <c r="E10" s="193"/>
    </row>
    <row r="11" spans="1:5" s="194" customFormat="1" x14ac:dyDescent="0.2">
      <c r="A11" s="201">
        <v>45870</v>
      </c>
      <c r="B11" s="202" t="s">
        <v>71</v>
      </c>
      <c r="C11" s="190" t="s">
        <v>110</v>
      </c>
      <c r="D11" s="193"/>
      <c r="E11" s="193"/>
    </row>
    <row r="12" spans="1:5" s="194" customFormat="1" x14ac:dyDescent="0.2">
      <c r="A12" s="201">
        <v>46015</v>
      </c>
      <c r="B12" s="212" t="s">
        <v>97</v>
      </c>
      <c r="C12" s="190" t="s">
        <v>111</v>
      </c>
      <c r="D12" s="193"/>
      <c r="E12" s="193"/>
    </row>
    <row r="13" spans="1:5" s="194" customFormat="1" x14ac:dyDescent="0.2">
      <c r="A13" s="201">
        <v>46016</v>
      </c>
      <c r="B13" s="212" t="s">
        <v>71</v>
      </c>
      <c r="C13" s="190" t="s">
        <v>112</v>
      </c>
      <c r="D13" s="193"/>
      <c r="E13" s="193"/>
    </row>
    <row r="14" spans="1:5" s="194" customFormat="1" x14ac:dyDescent="0.2">
      <c r="A14" s="201">
        <v>46017</v>
      </c>
      <c r="B14" s="202" t="s">
        <v>71</v>
      </c>
      <c r="C14" s="190" t="s">
        <v>113</v>
      </c>
      <c r="D14" s="193"/>
      <c r="E14" s="193"/>
    </row>
    <row r="15" spans="1:5" s="194" customFormat="1" ht="15" thickBot="1" x14ac:dyDescent="0.25">
      <c r="A15" s="208">
        <v>46022</v>
      </c>
      <c r="B15" s="213" t="s">
        <v>97</v>
      </c>
      <c r="C15" s="191" t="s">
        <v>114</v>
      </c>
      <c r="D15" s="193"/>
      <c r="E15" s="193"/>
    </row>
    <row r="16" spans="1:5" s="194" customFormat="1" x14ac:dyDescent="0.2">
      <c r="A16" s="209"/>
      <c r="B16" s="193"/>
      <c r="C16" s="193"/>
      <c r="D16" s="193"/>
      <c r="E16" s="193"/>
    </row>
    <row r="17" spans="1:7" s="194" customFormat="1" x14ac:dyDescent="0.2">
      <c r="D17" s="193"/>
      <c r="E17" s="193"/>
    </row>
    <row r="18" spans="1:7" s="194" customFormat="1" x14ac:dyDescent="0.2">
      <c r="A18" s="210"/>
      <c r="B18" s="195"/>
      <c r="C18" s="195"/>
      <c r="D18" s="193"/>
      <c r="E18" s="193"/>
    </row>
    <row r="19" spans="1:7" s="194" customFormat="1" x14ac:dyDescent="0.2">
      <c r="A19" s="210"/>
      <c r="B19" s="195"/>
      <c r="C19" s="195"/>
      <c r="D19" s="193"/>
      <c r="E19" s="193"/>
    </row>
    <row r="26" spans="1:7" ht="15" x14ac:dyDescent="0.2">
      <c r="A26" s="196"/>
      <c r="B26" s="196"/>
      <c r="C26" s="196"/>
    </row>
    <row r="27" spans="1:7" ht="15" x14ac:dyDescent="0.2">
      <c r="A27" s="196"/>
      <c r="B27" s="196"/>
      <c r="C27" s="196"/>
    </row>
    <row r="28" spans="1:7" ht="15" x14ac:dyDescent="0.2">
      <c r="A28" s="196"/>
      <c r="B28" s="196"/>
      <c r="C28" s="196"/>
      <c r="D28" s="196"/>
      <c r="E28" s="196"/>
      <c r="F28" s="196"/>
      <c r="G28" s="196"/>
    </row>
    <row r="29" spans="1:7" ht="15" x14ac:dyDescent="0.2">
      <c r="A29" s="196"/>
      <c r="B29" s="196"/>
      <c r="C29" s="196"/>
      <c r="D29" s="196"/>
      <c r="E29" s="196"/>
      <c r="F29" s="196"/>
      <c r="G29" s="196"/>
    </row>
    <row r="30" spans="1:7" ht="15" x14ac:dyDescent="0.2">
      <c r="A30" s="196"/>
      <c r="B30" s="197"/>
      <c r="C30" s="197"/>
      <c r="D30" s="196"/>
      <c r="E30" s="196"/>
      <c r="F30" s="196"/>
      <c r="G30" s="196"/>
    </row>
    <row r="31" spans="1:7" ht="15" x14ac:dyDescent="0.2">
      <c r="A31" s="196"/>
      <c r="B31" s="197"/>
      <c r="C31" s="197"/>
      <c r="D31" s="196"/>
      <c r="E31" s="196"/>
      <c r="F31" s="196"/>
      <c r="G31" s="196"/>
    </row>
    <row r="32" spans="1:7" ht="15" x14ac:dyDescent="0.2">
      <c r="A32" s="196"/>
      <c r="B32" s="197"/>
      <c r="C32" s="197"/>
      <c r="D32" s="196"/>
      <c r="E32" s="196"/>
      <c r="F32" s="196"/>
      <c r="G32" s="196"/>
    </row>
    <row r="33" spans="1:7" ht="15" x14ac:dyDescent="0.2">
      <c r="A33" s="196"/>
      <c r="B33" s="197"/>
      <c r="C33" s="197"/>
      <c r="D33" s="196"/>
      <c r="E33" s="196"/>
      <c r="F33" s="196"/>
      <c r="G33" s="196"/>
    </row>
    <row r="34" spans="1:7" ht="15" x14ac:dyDescent="0.2">
      <c r="A34" s="196"/>
      <c r="B34" s="197"/>
      <c r="C34" s="197"/>
      <c r="D34" s="196"/>
      <c r="E34" s="196"/>
      <c r="F34" s="196"/>
      <c r="G34" s="196"/>
    </row>
    <row r="35" spans="1:7" ht="15" x14ac:dyDescent="0.2">
      <c r="A35" s="196"/>
      <c r="B35" s="197"/>
      <c r="C35" s="197"/>
      <c r="D35" s="196"/>
      <c r="E35" s="197"/>
      <c r="F35" s="196"/>
      <c r="G35" s="196"/>
    </row>
    <row r="36" spans="1:7" ht="15" x14ac:dyDescent="0.2">
      <c r="A36" s="196"/>
      <c r="B36" s="197"/>
      <c r="C36" s="197"/>
      <c r="D36" s="196"/>
      <c r="E36" s="196"/>
      <c r="F36" s="196"/>
      <c r="G36" s="196"/>
    </row>
    <row r="37" spans="1:7" ht="15" x14ac:dyDescent="0.2">
      <c r="A37" s="196"/>
      <c r="B37" s="196"/>
      <c r="C37" s="196"/>
      <c r="D37" s="196"/>
      <c r="E37" s="196"/>
      <c r="F37" s="196"/>
      <c r="G37" s="196"/>
    </row>
    <row r="38" spans="1:7" ht="15" x14ac:dyDescent="0.2">
      <c r="A38" s="196"/>
      <c r="B38" s="196"/>
      <c r="C38" s="196"/>
      <c r="D38" s="196"/>
      <c r="E38" s="196"/>
      <c r="F38" s="196"/>
      <c r="G38" s="196"/>
    </row>
    <row r="39" spans="1:7" ht="15" x14ac:dyDescent="0.2">
      <c r="A39" s="196"/>
      <c r="B39" s="196"/>
      <c r="C39" s="196"/>
      <c r="D39" s="196"/>
      <c r="E39" s="196"/>
      <c r="F39" s="196"/>
      <c r="G39" s="196"/>
    </row>
    <row r="40" spans="1:7" ht="15" x14ac:dyDescent="0.2">
      <c r="A40" s="196"/>
      <c r="B40" s="196"/>
      <c r="C40" s="196"/>
      <c r="D40" s="196"/>
      <c r="E40" s="196"/>
      <c r="F40" s="196"/>
      <c r="G40" s="196"/>
    </row>
    <row r="41" spans="1:7" ht="15" x14ac:dyDescent="0.2">
      <c r="A41" s="196"/>
      <c r="B41" s="196"/>
      <c r="C41" s="196"/>
      <c r="D41" s="196"/>
      <c r="E41" s="196"/>
      <c r="F41" s="196"/>
      <c r="G41" s="196"/>
    </row>
    <row r="42" spans="1:7" ht="15" x14ac:dyDescent="0.2">
      <c r="A42" s="196"/>
      <c r="B42" s="196"/>
      <c r="C42" s="196"/>
      <c r="D42" s="196"/>
      <c r="E42" s="196"/>
      <c r="F42" s="196"/>
      <c r="G42" s="196"/>
    </row>
    <row r="43" spans="1:7" ht="15" x14ac:dyDescent="0.2">
      <c r="A43" s="196"/>
      <c r="B43" s="196"/>
      <c r="C43" s="196"/>
      <c r="D43" s="196"/>
      <c r="E43" s="196"/>
      <c r="F43" s="196"/>
      <c r="G43" s="196"/>
    </row>
    <row r="44" spans="1:7" ht="15" x14ac:dyDescent="0.2">
      <c r="A44" s="196"/>
      <c r="B44" s="196"/>
      <c r="C44" s="196"/>
      <c r="D44" s="196"/>
      <c r="E44" s="196"/>
      <c r="F44" s="196"/>
      <c r="G44" s="196"/>
    </row>
    <row r="45" spans="1:7" ht="15" x14ac:dyDescent="0.2">
      <c r="A45" s="196"/>
      <c r="B45" s="196"/>
      <c r="C45" s="196"/>
      <c r="D45" s="196"/>
      <c r="E45" s="196"/>
      <c r="F45" s="196"/>
      <c r="G45" s="196"/>
    </row>
    <row r="46" spans="1:7" ht="15" x14ac:dyDescent="0.2">
      <c r="D46" s="196"/>
      <c r="E46" s="196"/>
      <c r="F46" s="196"/>
      <c r="G46" s="196"/>
    </row>
    <row r="47" spans="1:7" ht="15" x14ac:dyDescent="0.2">
      <c r="D47" s="196"/>
      <c r="E47" s="196"/>
      <c r="F47" s="196"/>
      <c r="G47" s="196"/>
    </row>
  </sheetData>
  <sheetProtection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U46"/>
  <sheetViews>
    <sheetView workbookViewId="0">
      <selection activeCell="C18" sqref="C18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/>
      <c r="I1" s="227"/>
      <c r="J1" s="227"/>
      <c r="K1" s="228"/>
      <c r="L1" s="101" t="s">
        <v>12</v>
      </c>
      <c r="M1" s="33"/>
      <c r="N1" s="229"/>
      <c r="O1" s="230"/>
      <c r="P1" s="231"/>
      <c r="Q1" s="102" t="s">
        <v>13</v>
      </c>
      <c r="R1" s="293"/>
      <c r="S1" s="231"/>
    </row>
    <row r="2" spans="1:20" ht="12.75" x14ac:dyDescent="0.2">
      <c r="A2" s="81">
        <v>2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 t="s">
        <v>96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100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>IF(T7="F","",LEFT(TEXT(DATE($A$4,$A$2,B7),"TTTT"),2))</f>
        <v>Sa</v>
      </c>
      <c r="B7" s="41">
        <v>1</v>
      </c>
      <c r="C7" s="90"/>
      <c r="D7" s="91"/>
      <c r="E7" s="53">
        <f>TIME(HOUR(D7),MINUTE(D7),0)-TIME(HOUR(C7),MINUTE(C7),0)</f>
        <v>0</v>
      </c>
      <c r="F7" s="91"/>
      <c r="G7" s="91"/>
      <c r="H7" s="53">
        <f t="shared" ref="H7:H37" si="0">TIME(HOUR(G7),MINUTE(G7),0)-TIME(HOUR(F7),MINUTE(F7),0)</f>
        <v>0</v>
      </c>
      <c r="I7" s="91"/>
      <c r="J7" s="91"/>
      <c r="K7" s="53">
        <f>TIME(HOUR(J7),MINUTE(J7),0)-TIME(HOUR(I7),MINUTE(I7),0)</f>
        <v>0</v>
      </c>
      <c r="L7" s="53">
        <f t="shared" ref="L7:L37" si="1">IF(T7="F",0,E7+H7-K7+P7)</f>
        <v>0</v>
      </c>
      <c r="M7" s="53">
        <f>(IF(OR(A7="Sa",A7="So",A7=""),0,IF(VLOOKUP(DATE($A$4,$A$2,B7),Steuertabelle!A:A,1)=DATE($A$4,$A$2,B7),IF(VLOOKUP(DATE($A$4,$A$2,B7),Steuertabelle!A:B,2)="gT",0,TIME(4,12,0)),TIME(8,24,0))))*$C$44</f>
        <v>0</v>
      </c>
      <c r="N7" s="53" t="str">
        <f t="shared" ref="N7:N37" si="2">IF(L7&gt;M7,L7-M7,"")</f>
        <v/>
      </c>
      <c r="O7" s="53" t="str">
        <f t="shared" ref="O7:O37" si="3">IF(L7&lt;M7,-L7+M7,"")</f>
        <v/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1" t="str">
        <f>IF(MONTH(DATE($A$4,$A$2,B7))&lt;&gt;$A$2,"F","ok")</f>
        <v>ok</v>
      </c>
    </row>
    <row r="8" spans="1:20" ht="14.25" customHeight="1" x14ac:dyDescent="0.2">
      <c r="A8" s="41" t="str">
        <f t="shared" ref="A8:A37" si="4">IF(T8="F","",LEFT(TEXT(DATE($A$4,$A$2,B8),"TTTT"),2))</f>
        <v>So</v>
      </c>
      <c r="B8" s="41">
        <v>2</v>
      </c>
      <c r="C8" s="90"/>
      <c r="D8" s="91"/>
      <c r="E8" s="53">
        <f t="shared" ref="E8:E37" si="5">TIME(HOUR(D8),MINUTE(D8),0)-TIME(HOUR(C8),MINUTE(C8),0)</f>
        <v>0</v>
      </c>
      <c r="F8" s="91"/>
      <c r="G8" s="91"/>
      <c r="H8" s="53">
        <f t="shared" si="0"/>
        <v>0</v>
      </c>
      <c r="I8" s="91"/>
      <c r="J8" s="91"/>
      <c r="K8" s="53">
        <f t="shared" ref="K8:K37" si="6">TIME(HOUR(J8),MINUTE(J8),0)-TIME(HOUR(I8),MINUTE(I8),0)</f>
        <v>0</v>
      </c>
      <c r="L8" s="53">
        <f t="shared" si="1"/>
        <v>0</v>
      </c>
      <c r="M8" s="53">
        <f>(IF(OR(A8="Sa",A8="So",A8=""),0,IF(VLOOKUP(DATE($A$4,$A$2,B8),Steuertabelle!A:A,1)=DATE($A$4,$A$2,B8),IF(VLOOKUP(DATE($A$4,$A$2,B8),Steuertabelle!A:B,2)="gT",0,TIME(4,12,0)),TIME(8,24,0))))*$C$44</f>
        <v>0</v>
      </c>
      <c r="N8" s="53" t="str">
        <f t="shared" si="2"/>
        <v/>
      </c>
      <c r="O8" s="53" t="str">
        <f t="shared" si="3"/>
        <v/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1" t="str">
        <f t="shared" ref="T8:T37" si="7">IF(MONTH(DATE($A$4,$A$2,B8))&lt;&gt;$A$2,"F","ok")</f>
        <v>ok</v>
      </c>
    </row>
    <row r="9" spans="1:20" ht="14.25" customHeight="1" x14ac:dyDescent="0.2">
      <c r="A9" s="41" t="str">
        <f t="shared" si="4"/>
        <v>Mo</v>
      </c>
      <c r="B9" s="41">
        <v>3</v>
      </c>
      <c r="C9" s="90"/>
      <c r="D9" s="91"/>
      <c r="E9" s="53">
        <f t="shared" si="5"/>
        <v>0</v>
      </c>
      <c r="F9" s="91"/>
      <c r="G9" s="91"/>
      <c r="H9" s="53">
        <f t="shared" si="0"/>
        <v>0</v>
      </c>
      <c r="I9" s="91"/>
      <c r="J9" s="91"/>
      <c r="K9" s="53">
        <f t="shared" si="6"/>
        <v>0</v>
      </c>
      <c r="L9" s="53">
        <f t="shared" si="1"/>
        <v>0</v>
      </c>
      <c r="M9" s="53">
        <f>(IF(OR(A9="Sa",A9="So",A9=""),0,IF(VLOOKUP(DATE($A$4,$A$2,B9),Steuertabelle!A:A,1)=DATE($A$4,$A$2,B9),IF(VLOOKUP(DATE($A$4,$A$2,B9),Steuertabelle!A:B,2)="gT",0,TIME(4,12,0)),TIME(8,24,0))))*$C$44</f>
        <v>0.35</v>
      </c>
      <c r="N9" s="53" t="str">
        <f t="shared" si="2"/>
        <v/>
      </c>
      <c r="O9" s="53">
        <f t="shared" si="3"/>
        <v>0.35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1" t="str">
        <f t="shared" si="7"/>
        <v>ok</v>
      </c>
    </row>
    <row r="10" spans="1:20" ht="14.25" customHeight="1" x14ac:dyDescent="0.2">
      <c r="A10" s="41" t="str">
        <f t="shared" si="4"/>
        <v>Di</v>
      </c>
      <c r="B10" s="41">
        <v>4</v>
      </c>
      <c r="C10" s="90"/>
      <c r="D10" s="91"/>
      <c r="E10" s="53">
        <f t="shared" si="5"/>
        <v>0</v>
      </c>
      <c r="F10" s="91"/>
      <c r="G10" s="91"/>
      <c r="H10" s="53">
        <f t="shared" si="0"/>
        <v>0</v>
      </c>
      <c r="I10" s="91"/>
      <c r="J10" s="91"/>
      <c r="K10" s="53">
        <f t="shared" si="6"/>
        <v>0</v>
      </c>
      <c r="L10" s="53">
        <f t="shared" si="1"/>
        <v>0</v>
      </c>
      <c r="M10" s="53">
        <f>(IF(OR(A10="Sa",A10="So",A10=""),0,IF(VLOOKUP(DATE($A$4,$A$2,B10),Steuertabelle!A:A,1)=DATE($A$4,$A$2,B10),IF(VLOOKUP(DATE($A$4,$A$2,B10),Steuertabelle!A:B,2)="gT",0,TIME(4,12,0)),TIME(8,24,0))))*$C$44</f>
        <v>0.35</v>
      </c>
      <c r="N10" s="53" t="str">
        <f t="shared" si="2"/>
        <v/>
      </c>
      <c r="O10" s="53">
        <f t="shared" si="3"/>
        <v>0.35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1" t="str">
        <f t="shared" si="7"/>
        <v>ok</v>
      </c>
    </row>
    <row r="11" spans="1:20" ht="14.25" customHeight="1" x14ac:dyDescent="0.2">
      <c r="A11" s="41" t="str">
        <f t="shared" si="4"/>
        <v>Mi</v>
      </c>
      <c r="B11" s="41">
        <v>5</v>
      </c>
      <c r="C11" s="90"/>
      <c r="D11" s="91"/>
      <c r="E11" s="53">
        <f>D11-C11</f>
        <v>0</v>
      </c>
      <c r="F11" s="91"/>
      <c r="G11" s="91"/>
      <c r="H11" s="53">
        <f t="shared" si="0"/>
        <v>0</v>
      </c>
      <c r="I11" s="91"/>
      <c r="J11" s="91"/>
      <c r="K11" s="53">
        <f t="shared" si="6"/>
        <v>0</v>
      </c>
      <c r="L11" s="53">
        <f t="shared" si="1"/>
        <v>0</v>
      </c>
      <c r="M11" s="53">
        <f>(IF(OR(A11="Sa",A11="So",A11=""),0,IF(VLOOKUP(DATE($A$4,$A$2,B11),Steuertabelle!A:A,1)=DATE($A$4,$A$2,B11),IF(VLOOKUP(DATE($A$4,$A$2,B11),Steuertabelle!A:B,2)="gT",0,TIME(4,12,0)),TIME(8,24,0))))*$C$44</f>
        <v>0.35</v>
      </c>
      <c r="N11" s="53" t="str">
        <f t="shared" si="2"/>
        <v/>
      </c>
      <c r="O11" s="53">
        <f t="shared" si="3"/>
        <v>0.35</v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1" t="str">
        <f t="shared" si="7"/>
        <v>ok</v>
      </c>
    </row>
    <row r="12" spans="1:20" ht="14.25" customHeight="1" x14ac:dyDescent="0.2">
      <c r="A12" s="41" t="str">
        <f t="shared" si="4"/>
        <v>Do</v>
      </c>
      <c r="B12" s="41">
        <v>6</v>
      </c>
      <c r="C12" s="90"/>
      <c r="D12" s="91"/>
      <c r="E12" s="53">
        <f t="shared" ref="E12:E15" si="8">D12-C12</f>
        <v>0</v>
      </c>
      <c r="F12" s="91"/>
      <c r="G12" s="91"/>
      <c r="H12" s="53">
        <f t="shared" si="0"/>
        <v>0</v>
      </c>
      <c r="I12" s="91"/>
      <c r="J12" s="91"/>
      <c r="K12" s="53">
        <f t="shared" si="6"/>
        <v>0</v>
      </c>
      <c r="L12" s="53">
        <f t="shared" si="1"/>
        <v>0</v>
      </c>
      <c r="M12" s="53">
        <f>(IF(OR(A12="Sa",A12="So",A12=""),0,IF(VLOOKUP(DATE($A$4,$A$2,B12),Steuertabelle!A:A,1)=DATE($A$4,$A$2,B12),IF(VLOOKUP(DATE($A$4,$A$2,B12),Steuertabelle!A:B,2)="gT",0,TIME(4,12,0)),TIME(8,24,0))))*$C$44</f>
        <v>0.35</v>
      </c>
      <c r="N12" s="53" t="str">
        <f t="shared" si="2"/>
        <v/>
      </c>
      <c r="O12" s="53">
        <f t="shared" si="3"/>
        <v>0.35</v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1" t="str">
        <f t="shared" si="7"/>
        <v>ok</v>
      </c>
    </row>
    <row r="13" spans="1:20" ht="14.25" customHeight="1" x14ac:dyDescent="0.2">
      <c r="A13" s="41" t="str">
        <f t="shared" si="4"/>
        <v>Fr</v>
      </c>
      <c r="B13" s="41">
        <v>7</v>
      </c>
      <c r="C13" s="90"/>
      <c r="D13" s="91"/>
      <c r="E13" s="53">
        <f t="shared" si="8"/>
        <v>0</v>
      </c>
      <c r="F13" s="91"/>
      <c r="G13" s="91"/>
      <c r="H13" s="53">
        <f t="shared" si="0"/>
        <v>0</v>
      </c>
      <c r="I13" s="91"/>
      <c r="J13" s="91"/>
      <c r="K13" s="53">
        <f t="shared" si="6"/>
        <v>0</v>
      </c>
      <c r="L13" s="53">
        <f t="shared" si="1"/>
        <v>0</v>
      </c>
      <c r="M13" s="53">
        <f>(IF(OR(A13="Sa",A13="So",A13=""),0,IF(VLOOKUP(DATE($A$4,$A$2,B13),Steuertabelle!A:A,1)=DATE($A$4,$A$2,B13),IF(VLOOKUP(DATE($A$4,$A$2,B13),Steuertabelle!A:B,2)="gT",0,TIME(4,12,0)),TIME(8,24,0))))*$C$44</f>
        <v>0.35</v>
      </c>
      <c r="N13" s="53" t="str">
        <f t="shared" si="2"/>
        <v/>
      </c>
      <c r="O13" s="53">
        <f t="shared" si="3"/>
        <v>0.35</v>
      </c>
      <c r="P13" s="92"/>
      <c r="Q13" s="93"/>
      <c r="R13" s="94" t="str">
        <f>IF(Q13&lt;&gt;"",IF(FIND(Q13,CONCATENATE(Steuertabelle!$E$2,Q13))&gt;=LEN(Steuertabelle!$E$2),"F",""),"")</f>
        <v/>
      </c>
      <c r="S13" s="95"/>
      <c r="T13" s="1" t="str">
        <f t="shared" si="7"/>
        <v>ok</v>
      </c>
    </row>
    <row r="14" spans="1:20" ht="14.25" customHeight="1" x14ac:dyDescent="0.2">
      <c r="A14" s="41" t="str">
        <f t="shared" si="4"/>
        <v>Sa</v>
      </c>
      <c r="B14" s="41">
        <v>8</v>
      </c>
      <c r="C14" s="90"/>
      <c r="D14" s="91"/>
      <c r="E14" s="53">
        <f t="shared" si="8"/>
        <v>0</v>
      </c>
      <c r="F14" s="91"/>
      <c r="G14" s="91"/>
      <c r="H14" s="53">
        <f t="shared" si="0"/>
        <v>0</v>
      </c>
      <c r="I14" s="91"/>
      <c r="J14" s="91"/>
      <c r="K14" s="53">
        <f t="shared" si="6"/>
        <v>0</v>
      </c>
      <c r="L14" s="53">
        <f t="shared" si="1"/>
        <v>0</v>
      </c>
      <c r="M14" s="53">
        <f>(IF(OR(A14="Sa",A14="So",A14=""),0,IF(VLOOKUP(DATE($A$4,$A$2,B14),Steuertabelle!A:A,1)=DATE($A$4,$A$2,B14),IF(VLOOKUP(DATE($A$4,$A$2,B14),Steuertabelle!A:B,2)="gT",0,TIME(4,12,0)),TIME(8,24,0))))*$C$44</f>
        <v>0</v>
      </c>
      <c r="N14" s="53" t="str">
        <f t="shared" si="2"/>
        <v/>
      </c>
      <c r="O14" s="53" t="str">
        <f t="shared" si="3"/>
        <v/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1" t="str">
        <f t="shared" si="7"/>
        <v>ok</v>
      </c>
    </row>
    <row r="15" spans="1:20" ht="14.25" customHeight="1" x14ac:dyDescent="0.2">
      <c r="A15" s="41" t="str">
        <f t="shared" si="4"/>
        <v>So</v>
      </c>
      <c r="B15" s="41">
        <v>9</v>
      </c>
      <c r="C15" s="90"/>
      <c r="D15" s="91"/>
      <c r="E15" s="53">
        <f t="shared" si="8"/>
        <v>0</v>
      </c>
      <c r="F15" s="91"/>
      <c r="G15" s="91"/>
      <c r="H15" s="53">
        <f t="shared" si="0"/>
        <v>0</v>
      </c>
      <c r="I15" s="91"/>
      <c r="J15" s="91"/>
      <c r="K15" s="53">
        <f t="shared" si="6"/>
        <v>0</v>
      </c>
      <c r="L15" s="53">
        <f t="shared" si="1"/>
        <v>0</v>
      </c>
      <c r="M15" s="53">
        <f>(IF(OR(A15="Sa",A15="So",A15=""),0,IF(VLOOKUP(DATE($A$4,$A$2,B15),Steuertabelle!A:A,1)=DATE($A$4,$A$2,B15),IF(VLOOKUP(DATE($A$4,$A$2,B15),Steuertabelle!A:B,2)="gT",0,TIME(4,12,0)),TIME(8,24,0))))*$C$44</f>
        <v>0</v>
      </c>
      <c r="N15" s="53" t="str">
        <f t="shared" si="2"/>
        <v/>
      </c>
      <c r="O15" s="53" t="str">
        <f t="shared" si="3"/>
        <v/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1" t="str">
        <f t="shared" si="7"/>
        <v>ok</v>
      </c>
    </row>
    <row r="16" spans="1:20" ht="14.25" customHeight="1" x14ac:dyDescent="0.2">
      <c r="A16" s="41" t="str">
        <f t="shared" si="4"/>
        <v>Mo</v>
      </c>
      <c r="B16" s="41">
        <v>10</v>
      </c>
      <c r="C16" s="90"/>
      <c r="D16" s="91"/>
      <c r="E16" s="53">
        <f t="shared" si="5"/>
        <v>0</v>
      </c>
      <c r="F16" s="91"/>
      <c r="G16" s="91"/>
      <c r="H16" s="53">
        <f t="shared" si="0"/>
        <v>0</v>
      </c>
      <c r="I16" s="91"/>
      <c r="J16" s="91"/>
      <c r="K16" s="53">
        <f t="shared" si="6"/>
        <v>0</v>
      </c>
      <c r="L16" s="53">
        <f t="shared" si="1"/>
        <v>0</v>
      </c>
      <c r="M16" s="53">
        <f>(IF(OR(A16="Sa",A16="So",A16=""),0,IF(VLOOKUP(DATE($A$4,$A$2,B16),Steuertabelle!A:A,1)=DATE($A$4,$A$2,B16),IF(VLOOKUP(DATE($A$4,$A$2,B16),Steuertabelle!A:B,2)="gT",0,TIME(4,12,0)),TIME(8,24,0))))*$C$44</f>
        <v>0.35</v>
      </c>
      <c r="N16" s="53" t="str">
        <f t="shared" si="2"/>
        <v/>
      </c>
      <c r="O16" s="53">
        <f t="shared" si="3"/>
        <v>0.35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1" t="str">
        <f t="shared" si="7"/>
        <v>ok</v>
      </c>
    </row>
    <row r="17" spans="1:21" ht="14.25" customHeight="1" x14ac:dyDescent="0.2">
      <c r="A17" s="41" t="str">
        <f t="shared" si="4"/>
        <v>Di</v>
      </c>
      <c r="B17" s="41">
        <v>11</v>
      </c>
      <c r="C17" s="90"/>
      <c r="D17" s="91"/>
      <c r="E17" s="53">
        <f t="shared" si="5"/>
        <v>0</v>
      </c>
      <c r="F17" s="91"/>
      <c r="G17" s="91"/>
      <c r="H17" s="53">
        <f t="shared" si="0"/>
        <v>0</v>
      </c>
      <c r="I17" s="91"/>
      <c r="J17" s="91"/>
      <c r="K17" s="53">
        <f t="shared" si="6"/>
        <v>0</v>
      </c>
      <c r="L17" s="53">
        <f t="shared" si="1"/>
        <v>0</v>
      </c>
      <c r="M17" s="53">
        <f>(IF(OR(A17="Sa",A17="So",A17=""),0,IF(VLOOKUP(DATE($A$4,$A$2,B17),Steuertabelle!A:A,1)=DATE($A$4,$A$2,B17),IF(VLOOKUP(DATE($A$4,$A$2,B17),Steuertabelle!A:B,2)="gT",0,TIME(4,12,0)),TIME(8,24,0))))*$C$44</f>
        <v>0.35</v>
      </c>
      <c r="N17" s="53" t="str">
        <f t="shared" si="2"/>
        <v/>
      </c>
      <c r="O17" s="53">
        <f t="shared" si="3"/>
        <v>0.35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1" t="str">
        <f t="shared" si="7"/>
        <v>ok</v>
      </c>
    </row>
    <row r="18" spans="1:21" ht="14.25" customHeight="1" x14ac:dyDescent="0.2">
      <c r="A18" s="41" t="str">
        <f t="shared" si="4"/>
        <v>Mi</v>
      </c>
      <c r="B18" s="41">
        <v>12</v>
      </c>
      <c r="C18" s="90"/>
      <c r="D18" s="91"/>
      <c r="E18" s="53">
        <f t="shared" si="5"/>
        <v>0</v>
      </c>
      <c r="F18" s="90"/>
      <c r="G18" s="91"/>
      <c r="H18" s="53">
        <f t="shared" si="0"/>
        <v>0</v>
      </c>
      <c r="I18" s="91"/>
      <c r="J18" s="91"/>
      <c r="K18" s="53">
        <f t="shared" si="6"/>
        <v>0</v>
      </c>
      <c r="L18" s="53">
        <f t="shared" si="1"/>
        <v>0</v>
      </c>
      <c r="M18" s="53">
        <f>(IF(OR(A18="Sa",A18="So",A18=""),0,IF(VLOOKUP(DATE($A$4,$A$2,B18),Steuertabelle!A:A,1)=DATE($A$4,$A$2,B18),IF(VLOOKUP(DATE($A$4,$A$2,B18),Steuertabelle!A:B,2)="gT",0,TIME(4,12,0)),TIME(8,24,0))))*$C$44</f>
        <v>0.35</v>
      </c>
      <c r="N18" s="53" t="str">
        <f t="shared" si="2"/>
        <v/>
      </c>
      <c r="O18" s="53">
        <f t="shared" si="3"/>
        <v>0.35</v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1" t="str">
        <f t="shared" si="7"/>
        <v>ok</v>
      </c>
    </row>
    <row r="19" spans="1:21" ht="14.25" customHeight="1" x14ac:dyDescent="0.2">
      <c r="A19" s="41" t="str">
        <f t="shared" si="4"/>
        <v>Do</v>
      </c>
      <c r="B19" s="41">
        <v>13</v>
      </c>
      <c r="C19" s="90"/>
      <c r="D19" s="91"/>
      <c r="E19" s="53">
        <f t="shared" si="5"/>
        <v>0</v>
      </c>
      <c r="F19" s="90"/>
      <c r="G19" s="91"/>
      <c r="H19" s="53">
        <f t="shared" si="0"/>
        <v>0</v>
      </c>
      <c r="I19" s="91"/>
      <c r="J19" s="91"/>
      <c r="K19" s="53">
        <f t="shared" si="6"/>
        <v>0</v>
      </c>
      <c r="L19" s="53">
        <f t="shared" si="1"/>
        <v>0</v>
      </c>
      <c r="M19" s="53">
        <f>(IF(OR(A19="Sa",A19="So",A19=""),0,IF(VLOOKUP(DATE($A$4,$A$2,B19),Steuertabelle!A:A,1)=DATE($A$4,$A$2,B19),IF(VLOOKUP(DATE($A$4,$A$2,B19),Steuertabelle!A:B,2)="gT",0,TIME(4,12,0)),TIME(8,24,0))))*$C$44</f>
        <v>0.35</v>
      </c>
      <c r="N19" s="53" t="str">
        <f t="shared" si="2"/>
        <v/>
      </c>
      <c r="O19" s="53">
        <f t="shared" si="3"/>
        <v>0.35</v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1" t="str">
        <f t="shared" si="7"/>
        <v>ok</v>
      </c>
    </row>
    <row r="20" spans="1:21" ht="14.25" customHeight="1" x14ac:dyDescent="0.2">
      <c r="A20" s="41" t="str">
        <f t="shared" si="4"/>
        <v>Fr</v>
      </c>
      <c r="B20" s="41">
        <v>14</v>
      </c>
      <c r="C20" s="90"/>
      <c r="D20" s="91"/>
      <c r="E20" s="53">
        <f t="shared" si="5"/>
        <v>0</v>
      </c>
      <c r="F20" s="91"/>
      <c r="G20" s="91"/>
      <c r="H20" s="53">
        <f t="shared" si="0"/>
        <v>0</v>
      </c>
      <c r="I20" s="91"/>
      <c r="J20" s="91"/>
      <c r="K20" s="53">
        <f t="shared" si="6"/>
        <v>0</v>
      </c>
      <c r="L20" s="53">
        <f t="shared" si="1"/>
        <v>0</v>
      </c>
      <c r="M20" s="53">
        <f>(IF(OR(A20="Sa",A20="So",A20=""),0,IF(VLOOKUP(DATE($A$4,$A$2,B20),Steuertabelle!A:A,1)=DATE($A$4,$A$2,B20),IF(VLOOKUP(DATE($A$4,$A$2,B20),Steuertabelle!A:B,2)="gT",0,TIME(4,12,0)),TIME(8,24,0))))*$C$44</f>
        <v>0.35</v>
      </c>
      <c r="N20" s="53" t="str">
        <f t="shared" si="2"/>
        <v/>
      </c>
      <c r="O20" s="53">
        <f t="shared" si="3"/>
        <v>0.35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1" t="str">
        <f t="shared" si="7"/>
        <v>ok</v>
      </c>
    </row>
    <row r="21" spans="1:21" ht="14.25" customHeight="1" x14ac:dyDescent="0.2">
      <c r="A21" s="41" t="str">
        <f t="shared" si="4"/>
        <v>Sa</v>
      </c>
      <c r="B21" s="41">
        <v>15</v>
      </c>
      <c r="C21" s="90"/>
      <c r="D21" s="91"/>
      <c r="E21" s="53">
        <f t="shared" si="5"/>
        <v>0</v>
      </c>
      <c r="F21" s="91"/>
      <c r="G21" s="91"/>
      <c r="H21" s="53">
        <f t="shared" si="0"/>
        <v>0</v>
      </c>
      <c r="I21" s="91"/>
      <c r="J21" s="91"/>
      <c r="K21" s="53">
        <f t="shared" si="6"/>
        <v>0</v>
      </c>
      <c r="L21" s="53">
        <f t="shared" si="1"/>
        <v>0</v>
      </c>
      <c r="M21" s="53">
        <f>(IF(OR(A21="Sa",A21="So",A21=""),0,IF(VLOOKUP(DATE($A$4,$A$2,B21),Steuertabelle!A:A,1)=DATE($A$4,$A$2,B21),IF(VLOOKUP(DATE($A$4,$A$2,B21),Steuertabelle!A:B,2)="gT",0,TIME(4,12,0)),TIME(8,24,0))))*$C$44</f>
        <v>0</v>
      </c>
      <c r="N21" s="53" t="str">
        <f t="shared" si="2"/>
        <v/>
      </c>
      <c r="O21" s="53" t="str">
        <f t="shared" si="3"/>
        <v/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1" t="str">
        <f t="shared" si="7"/>
        <v>ok</v>
      </c>
    </row>
    <row r="22" spans="1:21" ht="14.25" customHeight="1" x14ac:dyDescent="0.2">
      <c r="A22" s="41" t="str">
        <f t="shared" si="4"/>
        <v>So</v>
      </c>
      <c r="B22" s="41">
        <v>16</v>
      </c>
      <c r="C22" s="90"/>
      <c r="D22" s="91"/>
      <c r="E22" s="53">
        <f t="shared" si="5"/>
        <v>0</v>
      </c>
      <c r="F22" s="91"/>
      <c r="G22" s="91"/>
      <c r="H22" s="53">
        <f t="shared" si="0"/>
        <v>0</v>
      </c>
      <c r="I22" s="91"/>
      <c r="J22" s="91"/>
      <c r="K22" s="53">
        <f t="shared" si="6"/>
        <v>0</v>
      </c>
      <c r="L22" s="53">
        <f t="shared" si="1"/>
        <v>0</v>
      </c>
      <c r="M22" s="53">
        <f>(IF(OR(A22="Sa",A22="So",A22=""),0,IF(VLOOKUP(DATE($A$4,$A$2,B22),Steuertabelle!A:A,1)=DATE($A$4,$A$2,B22),IF(VLOOKUP(DATE($A$4,$A$2,B22),Steuertabelle!A:B,2)="gT",0,TIME(4,12,0)),TIME(8,24,0))))*$C$44</f>
        <v>0</v>
      </c>
      <c r="N22" s="53" t="str">
        <f t="shared" si="2"/>
        <v/>
      </c>
      <c r="O22" s="53" t="str">
        <f t="shared" si="3"/>
        <v/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1" t="str">
        <f t="shared" si="7"/>
        <v>ok</v>
      </c>
    </row>
    <row r="23" spans="1:21" ht="14.25" customHeight="1" x14ac:dyDescent="0.2">
      <c r="A23" s="41" t="str">
        <f t="shared" si="4"/>
        <v>Mo</v>
      </c>
      <c r="B23" s="41">
        <v>17</v>
      </c>
      <c r="C23" s="90"/>
      <c r="D23" s="91"/>
      <c r="E23" s="53">
        <f t="shared" si="5"/>
        <v>0</v>
      </c>
      <c r="F23" s="91"/>
      <c r="G23" s="91"/>
      <c r="H23" s="53">
        <f t="shared" si="0"/>
        <v>0</v>
      </c>
      <c r="I23" s="91"/>
      <c r="J23" s="91"/>
      <c r="K23" s="53">
        <f t="shared" si="6"/>
        <v>0</v>
      </c>
      <c r="L23" s="53">
        <f t="shared" si="1"/>
        <v>0</v>
      </c>
      <c r="M23" s="53">
        <f>(IF(OR(A23="Sa",A23="So",A23=""),0,IF(VLOOKUP(DATE($A$4,$A$2,B23),Steuertabelle!A:A,1)=DATE($A$4,$A$2,B23),IF(VLOOKUP(DATE($A$4,$A$2,B23),Steuertabelle!A:B,2)="gT",0,TIME(4,12,0)),TIME(8,24,0))))*$C$44</f>
        <v>0.35</v>
      </c>
      <c r="N23" s="53" t="str">
        <f t="shared" si="2"/>
        <v/>
      </c>
      <c r="O23" s="53">
        <f t="shared" si="3"/>
        <v>0.35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1" t="str">
        <f t="shared" si="7"/>
        <v>ok</v>
      </c>
    </row>
    <row r="24" spans="1:21" ht="14.25" customHeight="1" x14ac:dyDescent="0.2">
      <c r="A24" s="41" t="str">
        <f t="shared" si="4"/>
        <v>Di</v>
      </c>
      <c r="B24" s="41">
        <v>18</v>
      </c>
      <c r="C24" s="90"/>
      <c r="D24" s="91"/>
      <c r="E24" s="53">
        <f t="shared" si="5"/>
        <v>0</v>
      </c>
      <c r="F24" s="91"/>
      <c r="G24" s="91"/>
      <c r="H24" s="53">
        <f t="shared" si="0"/>
        <v>0</v>
      </c>
      <c r="I24" s="91"/>
      <c r="J24" s="91"/>
      <c r="K24" s="53">
        <f t="shared" si="6"/>
        <v>0</v>
      </c>
      <c r="L24" s="53">
        <f t="shared" si="1"/>
        <v>0</v>
      </c>
      <c r="M24" s="53">
        <f>(IF(OR(A24="Sa",A24="So",A24=""),0,IF(VLOOKUP(DATE($A$4,$A$2,B24),Steuertabelle!A:A,1)=DATE($A$4,$A$2,B24),IF(VLOOKUP(DATE($A$4,$A$2,B24),Steuertabelle!A:B,2)="gT",0,TIME(4,12,0)),TIME(8,24,0))))*$C$44</f>
        <v>0.35</v>
      </c>
      <c r="N24" s="53" t="str">
        <f t="shared" si="2"/>
        <v/>
      </c>
      <c r="O24" s="53">
        <f t="shared" si="3"/>
        <v>0.35</v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1" t="str">
        <f t="shared" si="7"/>
        <v>ok</v>
      </c>
    </row>
    <row r="25" spans="1:21" ht="14.25" customHeight="1" x14ac:dyDescent="0.2">
      <c r="A25" s="41" t="str">
        <f t="shared" si="4"/>
        <v>Mi</v>
      </c>
      <c r="B25" s="41">
        <v>19</v>
      </c>
      <c r="C25" s="90"/>
      <c r="D25" s="91"/>
      <c r="E25" s="53">
        <f t="shared" si="5"/>
        <v>0</v>
      </c>
      <c r="F25" s="90"/>
      <c r="G25" s="91"/>
      <c r="H25" s="53">
        <f t="shared" si="0"/>
        <v>0</v>
      </c>
      <c r="I25" s="91"/>
      <c r="J25" s="91"/>
      <c r="K25" s="53">
        <f t="shared" si="6"/>
        <v>0</v>
      </c>
      <c r="L25" s="53">
        <f t="shared" si="1"/>
        <v>0</v>
      </c>
      <c r="M25" s="53">
        <f>(IF(OR(A25="Sa",A25="So",A25=""),0,IF(VLOOKUP(DATE($A$4,$A$2,B25),Steuertabelle!A:A,1)=DATE($A$4,$A$2,B25),IF(VLOOKUP(DATE($A$4,$A$2,B25),Steuertabelle!A:B,2)="gT",0,TIME(4,12,0)),TIME(8,24,0))))*$C$44</f>
        <v>0.35</v>
      </c>
      <c r="N25" s="53" t="str">
        <f t="shared" si="2"/>
        <v/>
      </c>
      <c r="O25" s="53">
        <f t="shared" si="3"/>
        <v>0.35</v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1" t="str">
        <f t="shared" si="7"/>
        <v>ok</v>
      </c>
    </row>
    <row r="26" spans="1:21" ht="14.25" customHeight="1" x14ac:dyDescent="0.2">
      <c r="A26" s="41" t="str">
        <f t="shared" si="4"/>
        <v>Do</v>
      </c>
      <c r="B26" s="41">
        <v>20</v>
      </c>
      <c r="C26" s="90"/>
      <c r="D26" s="91"/>
      <c r="E26" s="53">
        <f t="shared" si="5"/>
        <v>0</v>
      </c>
      <c r="F26" s="90"/>
      <c r="G26" s="91"/>
      <c r="H26" s="53">
        <f t="shared" si="0"/>
        <v>0</v>
      </c>
      <c r="I26" s="91"/>
      <c r="J26" s="91"/>
      <c r="K26" s="53">
        <f t="shared" si="6"/>
        <v>0</v>
      </c>
      <c r="L26" s="53">
        <f t="shared" si="1"/>
        <v>0</v>
      </c>
      <c r="M26" s="53">
        <f>(IF(OR(A26="Sa",A26="So",A26=""),0,IF(VLOOKUP(DATE($A$4,$A$2,B26),Steuertabelle!A:A,1)=DATE($A$4,$A$2,B26),IF(VLOOKUP(DATE($A$4,$A$2,B26),Steuertabelle!A:B,2)="gT",0,TIME(4,12,0)),TIME(8,24,0))))*$C$44</f>
        <v>0.35</v>
      </c>
      <c r="N26" s="53" t="str">
        <f t="shared" si="2"/>
        <v/>
      </c>
      <c r="O26" s="53">
        <f t="shared" si="3"/>
        <v>0.35</v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1" t="str">
        <f t="shared" si="7"/>
        <v>ok</v>
      </c>
    </row>
    <row r="27" spans="1:21" ht="14.25" customHeight="1" x14ac:dyDescent="0.2">
      <c r="A27" s="41" t="str">
        <f t="shared" si="4"/>
        <v>Fr</v>
      </c>
      <c r="B27" s="41">
        <v>21</v>
      </c>
      <c r="C27" s="90"/>
      <c r="D27" s="91"/>
      <c r="E27" s="53">
        <f t="shared" si="5"/>
        <v>0</v>
      </c>
      <c r="F27" s="90"/>
      <c r="G27" s="91"/>
      <c r="H27" s="53">
        <f t="shared" si="0"/>
        <v>0</v>
      </c>
      <c r="I27" s="91"/>
      <c r="J27" s="91"/>
      <c r="K27" s="53">
        <f t="shared" si="6"/>
        <v>0</v>
      </c>
      <c r="L27" s="53">
        <f t="shared" si="1"/>
        <v>0</v>
      </c>
      <c r="M27" s="53">
        <f>(IF(OR(A27="Sa",A27="So",A27=""),0,IF(VLOOKUP(DATE($A$4,$A$2,B27),Steuertabelle!A:A,1)=DATE($A$4,$A$2,B27),IF(VLOOKUP(DATE($A$4,$A$2,B27),Steuertabelle!A:B,2)="gT",0,TIME(4,12,0)),TIME(8,24,0))))*$C$44</f>
        <v>0.35</v>
      </c>
      <c r="N27" s="53" t="str">
        <f t="shared" si="2"/>
        <v/>
      </c>
      <c r="O27" s="53">
        <f t="shared" si="3"/>
        <v>0.35</v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1" t="str">
        <f t="shared" si="7"/>
        <v>ok</v>
      </c>
    </row>
    <row r="28" spans="1:21" ht="14.25" customHeight="1" x14ac:dyDescent="0.2">
      <c r="A28" s="41" t="str">
        <f t="shared" si="4"/>
        <v>Sa</v>
      </c>
      <c r="B28" s="41">
        <v>22</v>
      </c>
      <c r="C28" s="90"/>
      <c r="D28" s="91"/>
      <c r="E28" s="53">
        <f t="shared" si="5"/>
        <v>0</v>
      </c>
      <c r="F28" s="90"/>
      <c r="G28" s="91"/>
      <c r="H28" s="53">
        <f t="shared" si="0"/>
        <v>0</v>
      </c>
      <c r="I28" s="91"/>
      <c r="J28" s="91"/>
      <c r="K28" s="53">
        <f t="shared" si="6"/>
        <v>0</v>
      </c>
      <c r="L28" s="53">
        <f t="shared" si="1"/>
        <v>0</v>
      </c>
      <c r="M28" s="53">
        <f>(IF(OR(A28="Sa",A28="So",A28=""),0,IF(VLOOKUP(DATE($A$4,$A$2,B28),Steuertabelle!A:A,1)=DATE($A$4,$A$2,B28),IF(VLOOKUP(DATE($A$4,$A$2,B28),Steuertabelle!A:B,2)="gT",0,TIME(4,12,0)),TIME(8,24,0))))*$C$44</f>
        <v>0</v>
      </c>
      <c r="N28" s="53" t="str">
        <f t="shared" si="2"/>
        <v/>
      </c>
      <c r="O28" s="53" t="str">
        <f t="shared" si="3"/>
        <v/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1" t="str">
        <f t="shared" si="7"/>
        <v>ok</v>
      </c>
      <c r="U28" s="2"/>
    </row>
    <row r="29" spans="1:21" ht="14.25" customHeight="1" x14ac:dyDescent="0.2">
      <c r="A29" s="41" t="str">
        <f t="shared" si="4"/>
        <v>So</v>
      </c>
      <c r="B29" s="41">
        <v>23</v>
      </c>
      <c r="C29" s="90"/>
      <c r="D29" s="91"/>
      <c r="E29" s="53">
        <f t="shared" si="5"/>
        <v>0</v>
      </c>
      <c r="F29" s="90"/>
      <c r="G29" s="91"/>
      <c r="H29" s="53">
        <f t="shared" si="0"/>
        <v>0</v>
      </c>
      <c r="I29" s="91"/>
      <c r="J29" s="91"/>
      <c r="K29" s="53">
        <f t="shared" si="6"/>
        <v>0</v>
      </c>
      <c r="L29" s="53">
        <f t="shared" si="1"/>
        <v>0</v>
      </c>
      <c r="M29" s="53">
        <f>(IF(OR(A29="Sa",A29="So",A29=""),0,IF(VLOOKUP(DATE($A$4,$A$2,B29),Steuertabelle!A:A,1)=DATE($A$4,$A$2,B29),IF(VLOOKUP(DATE($A$4,$A$2,B29),Steuertabelle!A:B,2)="gT",0,TIME(4,12,0)),TIME(8,24,0))))*$C$44</f>
        <v>0</v>
      </c>
      <c r="N29" s="53" t="str">
        <f t="shared" si="2"/>
        <v/>
      </c>
      <c r="O29" s="53" t="str">
        <f t="shared" si="3"/>
        <v/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1" t="str">
        <f t="shared" si="7"/>
        <v>ok</v>
      </c>
    </row>
    <row r="30" spans="1:21" ht="14.25" customHeight="1" x14ac:dyDescent="0.2">
      <c r="A30" s="41" t="str">
        <f t="shared" si="4"/>
        <v>Mo</v>
      </c>
      <c r="B30" s="41">
        <v>24</v>
      </c>
      <c r="C30" s="90"/>
      <c r="D30" s="91"/>
      <c r="E30" s="53">
        <f t="shared" si="5"/>
        <v>0</v>
      </c>
      <c r="F30" s="90"/>
      <c r="G30" s="91"/>
      <c r="H30" s="53">
        <f t="shared" si="0"/>
        <v>0</v>
      </c>
      <c r="I30" s="91"/>
      <c r="J30" s="91"/>
      <c r="K30" s="53">
        <f t="shared" si="6"/>
        <v>0</v>
      </c>
      <c r="L30" s="53">
        <f t="shared" si="1"/>
        <v>0</v>
      </c>
      <c r="M30" s="53">
        <f>(IF(OR(A30="Sa",A30="So",A30=""),0,IF(VLOOKUP(DATE($A$4,$A$2,B30),Steuertabelle!A:A,1)=DATE($A$4,$A$2,B30),IF(VLOOKUP(DATE($A$4,$A$2,B30),Steuertabelle!A:B,2)="gT",0,TIME(4,12,0)),TIME(8,24,0))))*$C$44</f>
        <v>0.35</v>
      </c>
      <c r="N30" s="53" t="str">
        <f t="shared" si="2"/>
        <v/>
      </c>
      <c r="O30" s="53">
        <f t="shared" si="3"/>
        <v>0.35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1" t="str">
        <f t="shared" si="7"/>
        <v>ok</v>
      </c>
    </row>
    <row r="31" spans="1:21" ht="14.25" customHeight="1" x14ac:dyDescent="0.2">
      <c r="A31" s="41" t="str">
        <f t="shared" si="4"/>
        <v>Di</v>
      </c>
      <c r="B31" s="41">
        <v>25</v>
      </c>
      <c r="C31" s="90"/>
      <c r="D31" s="91"/>
      <c r="E31" s="53">
        <f t="shared" si="5"/>
        <v>0</v>
      </c>
      <c r="F31" s="91"/>
      <c r="G31" s="91"/>
      <c r="H31" s="53">
        <f t="shared" si="0"/>
        <v>0</v>
      </c>
      <c r="I31" s="91"/>
      <c r="J31" s="91"/>
      <c r="K31" s="53">
        <f t="shared" si="6"/>
        <v>0</v>
      </c>
      <c r="L31" s="53">
        <f t="shared" si="1"/>
        <v>0</v>
      </c>
      <c r="M31" s="53">
        <f>(IF(OR(A31="Sa",A31="So",A31=""),0,IF(VLOOKUP(DATE($A$4,$A$2,B31),Steuertabelle!A:A,1)=DATE($A$4,$A$2,B31),IF(VLOOKUP(DATE($A$4,$A$2,B31),Steuertabelle!A:B,2)="gT",0,TIME(4,12,0)),TIME(8,24,0))))*$C$44</f>
        <v>0.35</v>
      </c>
      <c r="N31" s="53" t="str">
        <f t="shared" si="2"/>
        <v/>
      </c>
      <c r="O31" s="53">
        <f t="shared" si="3"/>
        <v>0.35</v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1" t="str">
        <f t="shared" si="7"/>
        <v>ok</v>
      </c>
    </row>
    <row r="32" spans="1:21" ht="14.25" customHeight="1" x14ac:dyDescent="0.2">
      <c r="A32" s="41" t="str">
        <f t="shared" si="4"/>
        <v>Mi</v>
      </c>
      <c r="B32" s="41">
        <v>26</v>
      </c>
      <c r="C32" s="90"/>
      <c r="D32" s="91"/>
      <c r="E32" s="53">
        <f t="shared" si="5"/>
        <v>0</v>
      </c>
      <c r="F32" s="90"/>
      <c r="G32" s="91"/>
      <c r="H32" s="53">
        <f t="shared" si="0"/>
        <v>0</v>
      </c>
      <c r="I32" s="91"/>
      <c r="J32" s="91"/>
      <c r="K32" s="53">
        <f t="shared" si="6"/>
        <v>0</v>
      </c>
      <c r="L32" s="53">
        <f t="shared" si="1"/>
        <v>0</v>
      </c>
      <c r="M32" s="53">
        <f>(IF(OR(A32="Sa",A32="So",A32=""),0,IF(VLOOKUP(DATE($A$4,$A$2,B32),Steuertabelle!A:A,1)=DATE($A$4,$A$2,B32),IF(VLOOKUP(DATE($A$4,$A$2,B32),Steuertabelle!A:B,2)="gT",0,TIME(4,12,0)),TIME(8,24,0))))*$C$44</f>
        <v>0.35</v>
      </c>
      <c r="N32" s="53" t="str">
        <f t="shared" si="2"/>
        <v/>
      </c>
      <c r="O32" s="53">
        <f t="shared" si="3"/>
        <v>0.35</v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1" t="str">
        <f t="shared" si="7"/>
        <v>ok</v>
      </c>
    </row>
    <row r="33" spans="1:20" ht="14.25" customHeight="1" x14ac:dyDescent="0.2">
      <c r="A33" s="41" t="str">
        <f t="shared" si="4"/>
        <v>Do</v>
      </c>
      <c r="B33" s="41">
        <v>27</v>
      </c>
      <c r="C33" s="90"/>
      <c r="D33" s="91"/>
      <c r="E33" s="53">
        <f t="shared" si="5"/>
        <v>0</v>
      </c>
      <c r="F33" s="90"/>
      <c r="G33" s="91"/>
      <c r="H33" s="53">
        <f t="shared" si="0"/>
        <v>0</v>
      </c>
      <c r="I33" s="91"/>
      <c r="J33" s="91"/>
      <c r="K33" s="53">
        <f t="shared" si="6"/>
        <v>0</v>
      </c>
      <c r="L33" s="53">
        <f t="shared" si="1"/>
        <v>0</v>
      </c>
      <c r="M33" s="53">
        <f>(IF(OR(A33="Sa",A33="So",A33=""),0,IF(VLOOKUP(DATE($A$4,$A$2,B33),Steuertabelle!A:A,1)=DATE($A$4,$A$2,B33),IF(VLOOKUP(DATE($A$4,$A$2,B33),Steuertabelle!A:B,2)="gT",0,TIME(4,12,0)),TIME(8,24,0))))*$C$44</f>
        <v>0.35</v>
      </c>
      <c r="N33" s="53" t="str">
        <f t="shared" si="2"/>
        <v/>
      </c>
      <c r="O33" s="53">
        <f t="shared" si="3"/>
        <v>0.35</v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1" t="str">
        <f t="shared" si="7"/>
        <v>ok</v>
      </c>
    </row>
    <row r="34" spans="1:20" ht="14.25" customHeight="1" x14ac:dyDescent="0.2">
      <c r="A34" s="41" t="str">
        <f t="shared" si="4"/>
        <v>Fr</v>
      </c>
      <c r="B34" s="41">
        <v>28</v>
      </c>
      <c r="C34" s="90"/>
      <c r="D34" s="91"/>
      <c r="E34" s="53">
        <f t="shared" si="5"/>
        <v>0</v>
      </c>
      <c r="F34" s="91"/>
      <c r="G34" s="91"/>
      <c r="H34" s="53">
        <f t="shared" si="0"/>
        <v>0</v>
      </c>
      <c r="I34" s="91"/>
      <c r="J34" s="91"/>
      <c r="K34" s="53">
        <f t="shared" si="6"/>
        <v>0</v>
      </c>
      <c r="L34" s="53">
        <f t="shared" si="1"/>
        <v>0</v>
      </c>
      <c r="M34" s="53">
        <f>(IF(OR(A34="Sa",A34="So",A34=""),0,IF(VLOOKUP(DATE($A$4,$A$2,B34),Steuertabelle!A:A,1)=DATE($A$4,$A$2,B34),IF(VLOOKUP(DATE($A$4,$A$2,B34),Steuertabelle!A:B,2)="gT",0,TIME(4,12,0)),TIME(8,24,0))))*$C$44</f>
        <v>0.35</v>
      </c>
      <c r="N34" s="53" t="str">
        <f t="shared" si="2"/>
        <v/>
      </c>
      <c r="O34" s="53">
        <f t="shared" si="3"/>
        <v>0.35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1" t="str">
        <f t="shared" si="7"/>
        <v>ok</v>
      </c>
    </row>
    <row r="35" spans="1:20" ht="14.25" customHeight="1" x14ac:dyDescent="0.2">
      <c r="A35" s="41" t="str">
        <f t="shared" si="4"/>
        <v/>
      </c>
      <c r="B35" s="41">
        <v>29</v>
      </c>
      <c r="C35" s="90"/>
      <c r="D35" s="91"/>
      <c r="E35" s="53">
        <f t="shared" si="5"/>
        <v>0</v>
      </c>
      <c r="F35" s="91"/>
      <c r="G35" s="91"/>
      <c r="H35" s="53">
        <f t="shared" si="0"/>
        <v>0</v>
      </c>
      <c r="I35" s="91"/>
      <c r="J35" s="91"/>
      <c r="K35" s="53">
        <f t="shared" si="6"/>
        <v>0</v>
      </c>
      <c r="L35" s="53">
        <f t="shared" si="1"/>
        <v>0</v>
      </c>
      <c r="M35" s="53">
        <f>(IF(OR(A35="Sa",A35="So",A35=""),0,IF(VLOOKUP(DATE($A$4,$A$2,B35),Steuertabelle!A:A,1)=DATE($A$4,$A$2,B35),IF(VLOOKUP(DATE($A$4,$A$2,B35),Steuertabelle!A:B,2)="gT",0,TIME(4,12,0)),TIME(8,24,0))))*$C$44</f>
        <v>0</v>
      </c>
      <c r="N35" s="53" t="str">
        <f t="shared" si="2"/>
        <v/>
      </c>
      <c r="O35" s="53" t="str">
        <f t="shared" si="3"/>
        <v/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1" t="str">
        <f t="shared" si="7"/>
        <v>F</v>
      </c>
    </row>
    <row r="36" spans="1:20" ht="14.25" customHeight="1" x14ac:dyDescent="0.2">
      <c r="A36" s="41" t="str">
        <f t="shared" si="4"/>
        <v/>
      </c>
      <c r="B36" s="41">
        <v>30</v>
      </c>
      <c r="C36" s="90"/>
      <c r="D36" s="91"/>
      <c r="E36" s="53">
        <f t="shared" si="5"/>
        <v>0</v>
      </c>
      <c r="F36" s="91"/>
      <c r="G36" s="91"/>
      <c r="H36" s="53">
        <f t="shared" si="0"/>
        <v>0</v>
      </c>
      <c r="I36" s="91"/>
      <c r="J36" s="91"/>
      <c r="K36" s="53">
        <f t="shared" si="6"/>
        <v>0</v>
      </c>
      <c r="L36" s="53">
        <f t="shared" si="1"/>
        <v>0</v>
      </c>
      <c r="M36" s="53">
        <f>(IF(OR(A36="Sa",A36="So",A36=""),0,IF(VLOOKUP(DATE($A$4,$A$2,B36),Steuertabelle!A:A,1)=DATE($A$4,$A$2,B36),IF(VLOOKUP(DATE($A$4,$A$2,B36),Steuertabelle!A:B,2)="gT",0,TIME(4,12,0)),TIME(8,24,0))))*$C$44</f>
        <v>0</v>
      </c>
      <c r="N36" s="53" t="str">
        <f t="shared" si="2"/>
        <v/>
      </c>
      <c r="O36" s="53" t="str">
        <f t="shared" si="3"/>
        <v/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1" t="str">
        <f>IF(MONTH(DATE($A$4,$A$2,B36))&lt;&gt;$A$2,"F","ok")</f>
        <v>F</v>
      </c>
    </row>
    <row r="37" spans="1:20" ht="14.25" customHeight="1" x14ac:dyDescent="0.2">
      <c r="A37" s="41" t="str">
        <f t="shared" si="4"/>
        <v/>
      </c>
      <c r="B37" s="41">
        <v>31</v>
      </c>
      <c r="C37" s="90"/>
      <c r="D37" s="91"/>
      <c r="E37" s="53">
        <f t="shared" si="5"/>
        <v>0</v>
      </c>
      <c r="F37" s="91"/>
      <c r="G37" s="91"/>
      <c r="H37" s="53">
        <f t="shared" si="0"/>
        <v>0</v>
      </c>
      <c r="I37" s="91"/>
      <c r="J37" s="91"/>
      <c r="K37" s="53">
        <f t="shared" si="6"/>
        <v>0</v>
      </c>
      <c r="L37" s="53">
        <f t="shared" si="1"/>
        <v>0</v>
      </c>
      <c r="M37" s="53">
        <f>(IF(OR(A37="Sa",A37="So",A37=""),0,IF(VLOOKUP(DATE($A$4,$A$2,B37),Steuertabelle!A:A,1)=DATE($A$4,$A$2,B37),IF(VLOOKUP(DATE($A$4,$A$2,B37),Steuertabelle!A:B,2)="gT",0,TIME(4,12,0)),TIME(8,24,0))))*$C$44</f>
        <v>0</v>
      </c>
      <c r="N37" s="53" t="str">
        <f t="shared" si="2"/>
        <v/>
      </c>
      <c r="O37" s="53" t="str">
        <f t="shared" si="3"/>
        <v/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1" t="str">
        <f t="shared" si="7"/>
        <v>F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6.9999999999999973</v>
      </c>
      <c r="N38" s="85">
        <f>SUM(N7:N37)</f>
        <v>0</v>
      </c>
      <c r="O38" s="86">
        <f>SUM(O7:O37)</f>
        <v>6.9999999999999973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-10080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v>0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0</v>
      </c>
      <c r="T40" s="1">
        <f>INT((T39+T38+(N41*60)+IF(N41&lt;0,-O41,O41))/60)+IF((T39+T38+(N41*60)+IF(N41&lt;0,-O41,O41))&lt;0,1,0)</f>
        <v>-167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v>0</v>
      </c>
      <c r="O41" s="99">
        <v>0</v>
      </c>
      <c r="P41" s="74"/>
      <c r="Q41" s="71" t="s">
        <v>17</v>
      </c>
      <c r="R41" s="2"/>
      <c r="S41" s="6"/>
      <c r="T41" s="1">
        <f>(T39+T38+(N41*60)+IF(N41&lt;0,-O41,O41))-(60*T40)</f>
        <v>-60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-167:</v>
      </c>
      <c r="O42" s="78">
        <f>ABS(T41)</f>
        <v>60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65"/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94">
        <v>1</v>
      </c>
      <c r="D44" s="295"/>
      <c r="E44" s="222" t="str">
        <f>CONCATENATE(TEXT(VALUE(LEFT(TEXT(M38,"tt:hh:mm"),2))*24+HOUR(M38),"@"),":",TEXT(MINUTE(M38),"00"))</f>
        <v>168:00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-168</v>
      </c>
      <c r="J44" s="70">
        <f>ABS(IF(AND(T44&lt;0,T44&gt;-59),T44,T44-(60*I44)))</f>
        <v>0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-10080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(=168,00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(=-168,00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E45:F45"/>
    <mergeCell ref="G45:H45"/>
    <mergeCell ref="I45:J45"/>
    <mergeCell ref="Q42:S42"/>
    <mergeCell ref="A44:B44"/>
    <mergeCell ref="C44:D44"/>
    <mergeCell ref="E44:F44"/>
    <mergeCell ref="G44:H44"/>
    <mergeCell ref="Q44:S44"/>
    <mergeCell ref="C42:D42"/>
    <mergeCell ref="E42:F42"/>
    <mergeCell ref="G42:H42"/>
    <mergeCell ref="I42:J42"/>
    <mergeCell ref="K42:M42"/>
    <mergeCell ref="C41:D41"/>
    <mergeCell ref="E41:F41"/>
    <mergeCell ref="G41:H41"/>
    <mergeCell ref="I41:J41"/>
    <mergeCell ref="K41:M41"/>
    <mergeCell ref="H1:K1"/>
    <mergeCell ref="N1:P1"/>
    <mergeCell ref="R1:S1"/>
    <mergeCell ref="A3:K3"/>
    <mergeCell ref="A4:B4"/>
    <mergeCell ref="C4:E4"/>
    <mergeCell ref="F4:H4"/>
    <mergeCell ref="I4:K4"/>
    <mergeCell ref="L4:O4"/>
    <mergeCell ref="Q4:R4"/>
  </mergeCells>
  <conditionalFormatting sqref="P7:P37 R7:S37">
    <cfRule type="expression" dxfId="6" priority="3" stopIfTrue="1">
      <formula>IF($M7=0,TRUE,FALSE)</formula>
    </cfRule>
  </conditionalFormatting>
  <conditionalFormatting sqref="Q7:Q37">
    <cfRule type="expression" dxfId="5" priority="4" stopIfTrue="1">
      <formula>IF($R7="F",TRUE,FALSE)</formula>
    </cfRule>
    <cfRule type="expression" dxfId="4" priority="5" stopIfTrue="1">
      <formula>IF($M7=0,TRUE,FALSE)</formula>
    </cfRule>
  </conditionalFormatting>
  <conditionalFormatting sqref="B7:O37">
    <cfRule type="expression" dxfId="3" priority="6" stopIfTrue="1">
      <formula>IF($T7="F",TRUE,FALSE)</formula>
    </cfRule>
    <cfRule type="expression" dxfId="2" priority="7" stopIfTrue="1">
      <formula>IF($M7=0,TRUE,FALSE)</formula>
    </cfRule>
  </conditionalFormatting>
  <conditionalFormatting sqref="A7:A37">
    <cfRule type="expression" dxfId="1" priority="1" stopIfTrue="1">
      <formula>IF($T7="F",TRUE,FALSE)</formula>
    </cfRule>
    <cfRule type="expression" dxfId="0" priority="2" stopIfTrue="1">
      <formula>IF($M7=0,TRUE,FALSE)</formula>
    </cfRule>
  </conditionalFormatting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U46"/>
  <sheetViews>
    <sheetView tabSelected="1" zoomScaleNormal="100" workbookViewId="0">
      <pane ySplit="5" topLeftCell="A6" activePane="bottomLeft" state="frozenSplit"/>
      <selection activeCell="C2" sqref="C2"/>
      <selection pane="bottomLeft" activeCell="C8" sqref="C8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/>
      <c r="I1" s="227"/>
      <c r="J1" s="227"/>
      <c r="K1" s="228"/>
      <c r="L1" s="101" t="s">
        <v>12</v>
      </c>
      <c r="M1" s="33"/>
      <c r="N1" s="229"/>
      <c r="O1" s="230"/>
      <c r="P1" s="231"/>
      <c r="Q1" s="109" t="s">
        <v>13</v>
      </c>
      <c r="R1" s="227"/>
      <c r="S1" s="228"/>
    </row>
    <row r="2" spans="1:20" ht="12.75" x14ac:dyDescent="0.2">
      <c r="A2" s="81">
        <v>1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110"/>
      <c r="R2" s="7"/>
      <c r="S2" s="10"/>
    </row>
    <row r="3" spans="1:20" ht="15" x14ac:dyDescent="0.25">
      <c r="A3" s="246">
        <f>DATE(A4,$A$2,1)</f>
        <v>45658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111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35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12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113"/>
      <c r="R6" s="58"/>
      <c r="S6" s="59"/>
    </row>
    <row r="7" spans="1:20" ht="14.25" customHeight="1" x14ac:dyDescent="0.2">
      <c r="A7" s="41" t="str">
        <f>IF(T7="F","",LEFT(TEXT(DATE($A$4,$A$2,B7),"TTTT"),2))</f>
        <v>Mi</v>
      </c>
      <c r="B7" s="41">
        <v>1</v>
      </c>
      <c r="C7" s="90"/>
      <c r="D7" s="91"/>
      <c r="E7" s="53">
        <f t="shared" ref="E7:E37" si="0">IF(OR(S7=1,S7=0.5),TIME(8,24,0)*$C$44/2,TIME(HOUR(D7),MINUTE(D7),0)-TIME(HOUR(C7),MINUTE(C7),0))</f>
        <v>0</v>
      </c>
      <c r="F7" s="91"/>
      <c r="G7" s="91"/>
      <c r="H7" s="53">
        <f t="shared" ref="H7:H37" si="1">IF(OR(S7=1,),TIME(8,24,0)*$C$44/2,TIME(HOUR(G7),MINUTE(G7),0)-TIME(HOUR(F7),MINUTE(F7),0))</f>
        <v>0</v>
      </c>
      <c r="I7" s="91"/>
      <c r="J7" s="91"/>
      <c r="K7" s="53">
        <f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</v>
      </c>
      <c r="N7" s="53" t="str">
        <f t="shared" ref="N7:N37" si="2">IF(L7&gt;M7,L7-M7,"")</f>
        <v/>
      </c>
      <c r="O7" s="53" t="str">
        <f t="shared" ref="O7:O37" si="3">IF(L7&lt;M7,-L7+M7,"")</f>
        <v/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>IF(MONTH(DATE($A$4,$A$2,B7))&lt;&gt;$A$2,"F","ok")</f>
        <v>ok</v>
      </c>
    </row>
    <row r="8" spans="1:20" ht="14.25" customHeight="1" x14ac:dyDescent="0.2">
      <c r="A8" s="41" t="str">
        <f t="shared" ref="A8:A37" si="4">IF(T8="F","",LEFT(TEXT(DATE($A$4,$A$2,B8),"TTTT"),2))</f>
        <v>Do</v>
      </c>
      <c r="B8" s="41">
        <v>2</v>
      </c>
      <c r="C8" s="90"/>
      <c r="D8" s="91"/>
      <c r="E8" s="53">
        <f t="shared" si="0"/>
        <v>0</v>
      </c>
      <c r="F8" s="91"/>
      <c r="G8" s="91"/>
      <c r="H8" s="53">
        <f t="shared" si="1"/>
        <v>0</v>
      </c>
      <c r="I8" s="91"/>
      <c r="J8" s="91"/>
      <c r="K8" s="53">
        <f t="shared" ref="K8:K37" si="5">TIME(HOUR(J8),MINUTE(J8),0)-TIME(HOUR(I8),MINUTE(I8),0)</f>
        <v>0</v>
      </c>
      <c r="L8" s="53">
        <f t="shared" ref="L8:L37" si="6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0.35000000000000003</v>
      </c>
      <c r="N8" s="53" t="str">
        <f t="shared" si="2"/>
        <v/>
      </c>
      <c r="O8" s="53">
        <f t="shared" si="3"/>
        <v>0.35000000000000003</v>
      </c>
      <c r="P8" s="92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ref="T8:T37" si="7">IF(MONTH(DATE($A$4,$A$2,B8))&lt;&gt;$A$2,"F","ok")</f>
        <v>ok</v>
      </c>
    </row>
    <row r="9" spans="1:20" ht="14.25" customHeight="1" x14ac:dyDescent="0.2">
      <c r="A9" s="41" t="str">
        <f t="shared" si="4"/>
        <v>Fr</v>
      </c>
      <c r="B9" s="41">
        <v>3</v>
      </c>
      <c r="C9" s="90"/>
      <c r="D9" s="91"/>
      <c r="E9" s="53">
        <f t="shared" si="0"/>
        <v>0</v>
      </c>
      <c r="F9" s="91"/>
      <c r="G9" s="91"/>
      <c r="H9" s="53">
        <f t="shared" si="1"/>
        <v>0</v>
      </c>
      <c r="I9" s="91"/>
      <c r="J9" s="91"/>
      <c r="K9" s="53">
        <f t="shared" si="5"/>
        <v>0</v>
      </c>
      <c r="L9" s="53">
        <f t="shared" si="6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53" t="str">
        <f t="shared" si="2"/>
        <v/>
      </c>
      <c r="O9" s="53">
        <f t="shared" si="3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7"/>
        <v>ok</v>
      </c>
    </row>
    <row r="10" spans="1:20" ht="14.25" customHeight="1" x14ac:dyDescent="0.2">
      <c r="A10" s="41" t="str">
        <f t="shared" si="4"/>
        <v>Sa</v>
      </c>
      <c r="B10" s="41">
        <v>4</v>
      </c>
      <c r="C10" s="90"/>
      <c r="D10" s="91"/>
      <c r="E10" s="53">
        <f>IF(OR(S10=1,S10=0.5),TIME(8,24,0)*$C$44/2,TIME(HOUR(D10),MINUTE(D10),0)-TIME(HOUR(C10),MINUTE(C10),0))</f>
        <v>0</v>
      </c>
      <c r="F10" s="91"/>
      <c r="G10" s="91"/>
      <c r="H10" s="53">
        <f>IF(OR(S10=1,),TIME(8,24,0)*$C$44/2,TIME(HOUR(G10),MINUTE(G10),0)-TIME(HOUR(F10),MINUTE(F10),0))</f>
        <v>0</v>
      </c>
      <c r="I10" s="91"/>
      <c r="J10" s="91"/>
      <c r="K10" s="53">
        <f t="shared" si="5"/>
        <v>0</v>
      </c>
      <c r="L10" s="53">
        <f t="shared" si="6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</v>
      </c>
      <c r="N10" s="53" t="str">
        <f>IF(L10&gt;M10,L10-M10,"")</f>
        <v/>
      </c>
      <c r="O10" s="53" t="str">
        <f t="shared" si="3"/>
        <v/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7"/>
        <v>ok</v>
      </c>
    </row>
    <row r="11" spans="1:20" ht="14.25" customHeight="1" x14ac:dyDescent="0.2">
      <c r="A11" s="41" t="str">
        <f t="shared" si="4"/>
        <v>So</v>
      </c>
      <c r="B11" s="41">
        <v>5</v>
      </c>
      <c r="C11" s="90"/>
      <c r="D11" s="91"/>
      <c r="E11" s="53">
        <f t="shared" si="0"/>
        <v>0</v>
      </c>
      <c r="F11" s="91"/>
      <c r="G11" s="91"/>
      <c r="H11" s="53">
        <f t="shared" si="1"/>
        <v>0</v>
      </c>
      <c r="I11" s="91"/>
      <c r="J11" s="91"/>
      <c r="K11" s="53">
        <f t="shared" si="5"/>
        <v>0</v>
      </c>
      <c r="L11" s="53">
        <f t="shared" si="6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</v>
      </c>
      <c r="N11" s="53" t="str">
        <f>IF(L11&gt;M11,L11-M11,"")</f>
        <v/>
      </c>
      <c r="O11" s="53" t="str">
        <f>IF(L11&lt;M11,-L11+M11,"")</f>
        <v/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7"/>
        <v>ok</v>
      </c>
    </row>
    <row r="12" spans="1:20" ht="14.25" customHeight="1" x14ac:dyDescent="0.2">
      <c r="A12" s="41" t="str">
        <f t="shared" si="4"/>
        <v>Mo</v>
      </c>
      <c r="B12" s="41">
        <v>6</v>
      </c>
      <c r="C12" s="90"/>
      <c r="D12" s="91"/>
      <c r="E12" s="53">
        <f t="shared" si="0"/>
        <v>0</v>
      </c>
      <c r="F12" s="91"/>
      <c r="G12" s="91"/>
      <c r="H12" s="53">
        <f t="shared" si="1"/>
        <v>0</v>
      </c>
      <c r="I12" s="91"/>
      <c r="J12" s="91"/>
      <c r="K12" s="53">
        <f t="shared" si="5"/>
        <v>0</v>
      </c>
      <c r="L12" s="53">
        <f t="shared" si="6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0.35000000000000003</v>
      </c>
      <c r="N12" s="53" t="str">
        <f t="shared" si="2"/>
        <v/>
      </c>
      <c r="O12" s="53">
        <f t="shared" si="3"/>
        <v>0.35000000000000003</v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7"/>
        <v>ok</v>
      </c>
    </row>
    <row r="13" spans="1:20" ht="14.25" customHeight="1" x14ac:dyDescent="0.2">
      <c r="A13" s="41" t="str">
        <f t="shared" si="4"/>
        <v>Di</v>
      </c>
      <c r="B13" s="41">
        <v>7</v>
      </c>
      <c r="C13" s="90"/>
      <c r="D13" s="91"/>
      <c r="E13" s="53">
        <f t="shared" si="0"/>
        <v>0</v>
      </c>
      <c r="F13" s="91"/>
      <c r="G13" s="91"/>
      <c r="H13" s="53">
        <f t="shared" si="1"/>
        <v>0</v>
      </c>
      <c r="I13" s="91"/>
      <c r="J13" s="91"/>
      <c r="K13" s="53">
        <f t="shared" si="5"/>
        <v>0</v>
      </c>
      <c r="L13" s="53">
        <f t="shared" si="6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0.35000000000000003</v>
      </c>
      <c r="N13" s="53" t="str">
        <f t="shared" si="2"/>
        <v/>
      </c>
      <c r="O13" s="53">
        <f t="shared" si="3"/>
        <v>0.35000000000000003</v>
      </c>
      <c r="P13" s="92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7"/>
        <v>ok</v>
      </c>
    </row>
    <row r="14" spans="1:20" ht="14.25" customHeight="1" x14ac:dyDescent="0.2">
      <c r="A14" s="41" t="str">
        <f t="shared" si="4"/>
        <v>Mi</v>
      </c>
      <c r="B14" s="41">
        <v>8</v>
      </c>
      <c r="C14" s="90"/>
      <c r="D14" s="91"/>
      <c r="E14" s="53">
        <f t="shared" si="0"/>
        <v>0</v>
      </c>
      <c r="F14" s="91"/>
      <c r="G14" s="91"/>
      <c r="H14" s="53">
        <f t="shared" si="1"/>
        <v>0</v>
      </c>
      <c r="I14" s="91"/>
      <c r="J14" s="91"/>
      <c r="K14" s="53">
        <f t="shared" si="5"/>
        <v>0</v>
      </c>
      <c r="L14" s="53">
        <f t="shared" si="6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0.35000000000000003</v>
      </c>
      <c r="N14" s="53" t="str">
        <f t="shared" si="2"/>
        <v/>
      </c>
      <c r="O14" s="53">
        <f t="shared" si="3"/>
        <v>0.35000000000000003</v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7"/>
        <v>ok</v>
      </c>
    </row>
    <row r="15" spans="1:20" ht="14.25" customHeight="1" x14ac:dyDescent="0.2">
      <c r="A15" s="41" t="str">
        <f t="shared" si="4"/>
        <v>Do</v>
      </c>
      <c r="B15" s="41">
        <v>9</v>
      </c>
      <c r="C15" s="90"/>
      <c r="D15" s="91"/>
      <c r="E15" s="53">
        <f t="shared" si="0"/>
        <v>0</v>
      </c>
      <c r="F15" s="91"/>
      <c r="G15" s="91"/>
      <c r="H15" s="53">
        <f t="shared" si="1"/>
        <v>0</v>
      </c>
      <c r="I15" s="91"/>
      <c r="J15" s="91"/>
      <c r="K15" s="53">
        <f t="shared" si="5"/>
        <v>0</v>
      </c>
      <c r="L15" s="53">
        <f t="shared" si="6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0.35000000000000003</v>
      </c>
      <c r="N15" s="53" t="str">
        <f t="shared" si="2"/>
        <v/>
      </c>
      <c r="O15" s="53">
        <f t="shared" si="3"/>
        <v>0.35000000000000003</v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7"/>
        <v>ok</v>
      </c>
    </row>
    <row r="16" spans="1:20" ht="14.25" customHeight="1" x14ac:dyDescent="0.2">
      <c r="A16" s="41" t="str">
        <f t="shared" si="4"/>
        <v>Fr</v>
      </c>
      <c r="B16" s="41">
        <v>10</v>
      </c>
      <c r="C16" s="90"/>
      <c r="D16" s="91"/>
      <c r="E16" s="53">
        <f t="shared" si="0"/>
        <v>0</v>
      </c>
      <c r="F16" s="91"/>
      <c r="G16" s="91"/>
      <c r="H16" s="53">
        <f t="shared" si="1"/>
        <v>0</v>
      </c>
      <c r="I16" s="91"/>
      <c r="J16" s="91"/>
      <c r="K16" s="53">
        <f t="shared" si="5"/>
        <v>0</v>
      </c>
      <c r="L16" s="53">
        <f t="shared" si="6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0.35000000000000003</v>
      </c>
      <c r="N16" s="53" t="str">
        <f t="shared" si="2"/>
        <v/>
      </c>
      <c r="O16" s="53">
        <f t="shared" si="3"/>
        <v>0.35000000000000003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7"/>
        <v>ok</v>
      </c>
    </row>
    <row r="17" spans="1:21" ht="14.25" customHeight="1" x14ac:dyDescent="0.2">
      <c r="A17" s="41" t="str">
        <f t="shared" si="4"/>
        <v>Sa</v>
      </c>
      <c r="B17" s="41">
        <v>11</v>
      </c>
      <c r="C17" s="90"/>
      <c r="D17" s="91"/>
      <c r="E17" s="53">
        <f t="shared" si="0"/>
        <v>0</v>
      </c>
      <c r="F17" s="91"/>
      <c r="G17" s="91"/>
      <c r="H17" s="53">
        <f t="shared" si="1"/>
        <v>0</v>
      </c>
      <c r="I17" s="91"/>
      <c r="J17" s="91"/>
      <c r="K17" s="53">
        <f t="shared" si="5"/>
        <v>0</v>
      </c>
      <c r="L17" s="53">
        <f t="shared" si="6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</v>
      </c>
      <c r="N17" s="53" t="str">
        <f t="shared" si="2"/>
        <v/>
      </c>
      <c r="O17" s="53" t="str">
        <f t="shared" si="3"/>
        <v/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7"/>
        <v>ok</v>
      </c>
    </row>
    <row r="18" spans="1:21" ht="14.25" customHeight="1" x14ac:dyDescent="0.2">
      <c r="A18" s="41" t="str">
        <f t="shared" si="4"/>
        <v>So</v>
      </c>
      <c r="B18" s="41">
        <v>12</v>
      </c>
      <c r="C18" s="90"/>
      <c r="D18" s="91"/>
      <c r="E18" s="53">
        <f>IF(OR(S18=1,S18=0.5),TIME(8,24,0)*$C$44/2,TIME(HOUR(D18),MINUTE(D18),0)-TIME(HOUR(C18),MINUTE(C18),0))</f>
        <v>0</v>
      </c>
      <c r="F18" s="90"/>
      <c r="G18" s="91"/>
      <c r="H18" s="53">
        <f t="shared" si="1"/>
        <v>0</v>
      </c>
      <c r="I18" s="91"/>
      <c r="J18" s="91"/>
      <c r="K18" s="53">
        <f t="shared" si="5"/>
        <v>0</v>
      </c>
      <c r="L18" s="53">
        <f t="shared" si="6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</v>
      </c>
      <c r="N18" s="53" t="str">
        <f t="shared" si="2"/>
        <v/>
      </c>
      <c r="O18" s="53" t="str">
        <f t="shared" si="3"/>
        <v/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7"/>
        <v>ok</v>
      </c>
    </row>
    <row r="19" spans="1:21" ht="14.25" customHeight="1" x14ac:dyDescent="0.2">
      <c r="A19" s="41" t="str">
        <f t="shared" si="4"/>
        <v>Mo</v>
      </c>
      <c r="B19" s="41">
        <v>13</v>
      </c>
      <c r="C19" s="90"/>
      <c r="D19" s="91"/>
      <c r="E19" s="53">
        <f t="shared" si="0"/>
        <v>0</v>
      </c>
      <c r="F19" s="90"/>
      <c r="G19" s="91"/>
      <c r="H19" s="53">
        <f t="shared" si="1"/>
        <v>0</v>
      </c>
      <c r="I19" s="91"/>
      <c r="J19" s="91"/>
      <c r="K19" s="53">
        <f t="shared" si="5"/>
        <v>0</v>
      </c>
      <c r="L19" s="53">
        <f t="shared" si="6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0.35000000000000003</v>
      </c>
      <c r="N19" s="53" t="str">
        <f t="shared" si="2"/>
        <v/>
      </c>
      <c r="O19" s="53">
        <f t="shared" si="3"/>
        <v>0.35000000000000003</v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7"/>
        <v>ok</v>
      </c>
    </row>
    <row r="20" spans="1:21" ht="14.25" customHeight="1" x14ac:dyDescent="0.2">
      <c r="A20" s="41" t="str">
        <f t="shared" si="4"/>
        <v>Di</v>
      </c>
      <c r="B20" s="41">
        <v>14</v>
      </c>
      <c r="C20" s="90"/>
      <c r="D20" s="91"/>
      <c r="E20" s="53">
        <f t="shared" si="0"/>
        <v>0</v>
      </c>
      <c r="F20" s="91"/>
      <c r="G20" s="91"/>
      <c r="H20" s="53">
        <f t="shared" si="1"/>
        <v>0</v>
      </c>
      <c r="I20" s="91"/>
      <c r="J20" s="91"/>
      <c r="K20" s="53">
        <f t="shared" si="5"/>
        <v>0</v>
      </c>
      <c r="L20" s="53">
        <f t="shared" si="6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0.35000000000000003</v>
      </c>
      <c r="N20" s="53" t="str">
        <f t="shared" si="2"/>
        <v/>
      </c>
      <c r="O20" s="53">
        <f t="shared" si="3"/>
        <v>0.35000000000000003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7"/>
        <v>ok</v>
      </c>
    </row>
    <row r="21" spans="1:21" ht="14.25" customHeight="1" x14ac:dyDescent="0.2">
      <c r="A21" s="41" t="str">
        <f t="shared" si="4"/>
        <v>Mi</v>
      </c>
      <c r="B21" s="41">
        <v>15</v>
      </c>
      <c r="C21" s="90"/>
      <c r="D21" s="91"/>
      <c r="E21" s="53">
        <f t="shared" si="0"/>
        <v>0</v>
      </c>
      <c r="F21" s="91"/>
      <c r="G21" s="91"/>
      <c r="H21" s="53">
        <f t="shared" si="1"/>
        <v>0</v>
      </c>
      <c r="I21" s="91"/>
      <c r="J21" s="91"/>
      <c r="K21" s="53">
        <f t="shared" si="5"/>
        <v>0</v>
      </c>
      <c r="L21" s="53">
        <f t="shared" si="6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0.35000000000000003</v>
      </c>
      <c r="N21" s="53" t="str">
        <f t="shared" si="2"/>
        <v/>
      </c>
      <c r="O21" s="53">
        <f t="shared" si="3"/>
        <v>0.35000000000000003</v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7"/>
        <v>ok</v>
      </c>
    </row>
    <row r="22" spans="1:21" ht="14.25" customHeight="1" x14ac:dyDescent="0.2">
      <c r="A22" s="41" t="str">
        <f t="shared" si="4"/>
        <v>Do</v>
      </c>
      <c r="B22" s="41">
        <v>16</v>
      </c>
      <c r="C22" s="90"/>
      <c r="D22" s="91"/>
      <c r="E22" s="53">
        <f t="shared" si="0"/>
        <v>0</v>
      </c>
      <c r="F22" s="91"/>
      <c r="G22" s="91"/>
      <c r="H22" s="53">
        <f t="shared" si="1"/>
        <v>0</v>
      </c>
      <c r="I22" s="91"/>
      <c r="J22" s="91"/>
      <c r="K22" s="53">
        <f t="shared" si="5"/>
        <v>0</v>
      </c>
      <c r="L22" s="53">
        <f t="shared" si="6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0.35000000000000003</v>
      </c>
      <c r="N22" s="53" t="str">
        <f t="shared" si="2"/>
        <v/>
      </c>
      <c r="O22" s="53">
        <f t="shared" si="3"/>
        <v>0.35000000000000003</v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7"/>
        <v>ok</v>
      </c>
    </row>
    <row r="23" spans="1:21" ht="14.25" customHeight="1" x14ac:dyDescent="0.2">
      <c r="A23" s="41" t="str">
        <f t="shared" si="4"/>
        <v>Fr</v>
      </c>
      <c r="B23" s="41">
        <v>17</v>
      </c>
      <c r="C23" s="90"/>
      <c r="D23" s="91"/>
      <c r="E23" s="53">
        <f t="shared" si="0"/>
        <v>0</v>
      </c>
      <c r="F23" s="91"/>
      <c r="G23" s="91"/>
      <c r="H23" s="53">
        <f t="shared" si="1"/>
        <v>0</v>
      </c>
      <c r="I23" s="91"/>
      <c r="J23" s="91"/>
      <c r="K23" s="53">
        <f t="shared" si="5"/>
        <v>0</v>
      </c>
      <c r="L23" s="53">
        <f t="shared" si="6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53" t="str">
        <f t="shared" si="2"/>
        <v/>
      </c>
      <c r="O23" s="53">
        <f t="shared" si="3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7"/>
        <v>ok</v>
      </c>
    </row>
    <row r="24" spans="1:21" ht="14.25" customHeight="1" x14ac:dyDescent="0.2">
      <c r="A24" s="41" t="str">
        <f t="shared" si="4"/>
        <v>Sa</v>
      </c>
      <c r="B24" s="41">
        <v>18</v>
      </c>
      <c r="C24" s="90"/>
      <c r="D24" s="91"/>
      <c r="E24" s="53">
        <f t="shared" si="0"/>
        <v>0</v>
      </c>
      <c r="F24" s="91"/>
      <c r="G24" s="91"/>
      <c r="H24" s="53">
        <f t="shared" si="1"/>
        <v>0</v>
      </c>
      <c r="I24" s="91"/>
      <c r="J24" s="91"/>
      <c r="K24" s="53">
        <f t="shared" si="5"/>
        <v>0</v>
      </c>
      <c r="L24" s="53">
        <f t="shared" si="6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</v>
      </c>
      <c r="N24" s="53" t="str">
        <f t="shared" si="2"/>
        <v/>
      </c>
      <c r="O24" s="53" t="str">
        <f t="shared" si="3"/>
        <v/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7"/>
        <v>ok</v>
      </c>
    </row>
    <row r="25" spans="1:21" ht="14.25" customHeight="1" x14ac:dyDescent="0.2">
      <c r="A25" s="41" t="str">
        <f t="shared" si="4"/>
        <v>So</v>
      </c>
      <c r="B25" s="41">
        <v>19</v>
      </c>
      <c r="C25" s="90"/>
      <c r="D25" s="91"/>
      <c r="E25" s="53">
        <f t="shared" si="0"/>
        <v>0</v>
      </c>
      <c r="F25" s="90"/>
      <c r="G25" s="91"/>
      <c r="H25" s="53">
        <f t="shared" si="1"/>
        <v>0</v>
      </c>
      <c r="I25" s="91"/>
      <c r="J25" s="91"/>
      <c r="K25" s="53">
        <f t="shared" si="5"/>
        <v>0</v>
      </c>
      <c r="L25" s="53">
        <f t="shared" si="6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</v>
      </c>
      <c r="N25" s="53" t="str">
        <f t="shared" si="2"/>
        <v/>
      </c>
      <c r="O25" s="53" t="str">
        <f t="shared" si="3"/>
        <v/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7"/>
        <v>ok</v>
      </c>
    </row>
    <row r="26" spans="1:21" ht="14.25" customHeight="1" x14ac:dyDescent="0.2">
      <c r="A26" s="41" t="str">
        <f t="shared" si="4"/>
        <v>Mo</v>
      </c>
      <c r="B26" s="41">
        <v>20</v>
      </c>
      <c r="C26" s="90"/>
      <c r="D26" s="91"/>
      <c r="E26" s="53">
        <f t="shared" si="0"/>
        <v>0</v>
      </c>
      <c r="F26" s="90"/>
      <c r="G26" s="91"/>
      <c r="H26" s="53">
        <f t="shared" si="1"/>
        <v>0</v>
      </c>
      <c r="I26" s="91"/>
      <c r="J26" s="91"/>
      <c r="K26" s="53">
        <f t="shared" si="5"/>
        <v>0</v>
      </c>
      <c r="L26" s="53">
        <f t="shared" si="6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0.35000000000000003</v>
      </c>
      <c r="N26" s="53" t="str">
        <f t="shared" si="2"/>
        <v/>
      </c>
      <c r="O26" s="53">
        <f t="shared" si="3"/>
        <v>0.35000000000000003</v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7"/>
        <v>ok</v>
      </c>
    </row>
    <row r="27" spans="1:21" ht="14.25" customHeight="1" x14ac:dyDescent="0.2">
      <c r="A27" s="41" t="str">
        <f t="shared" si="4"/>
        <v>Di</v>
      </c>
      <c r="B27" s="41">
        <v>21</v>
      </c>
      <c r="C27" s="90"/>
      <c r="D27" s="91"/>
      <c r="E27" s="53">
        <f t="shared" si="0"/>
        <v>0</v>
      </c>
      <c r="F27" s="90"/>
      <c r="G27" s="91"/>
      <c r="H27" s="53">
        <f t="shared" si="1"/>
        <v>0</v>
      </c>
      <c r="I27" s="91"/>
      <c r="J27" s="91"/>
      <c r="K27" s="53">
        <f t="shared" si="5"/>
        <v>0</v>
      </c>
      <c r="L27" s="53">
        <f t="shared" si="6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0.35000000000000003</v>
      </c>
      <c r="N27" s="53" t="str">
        <f t="shared" si="2"/>
        <v/>
      </c>
      <c r="O27" s="53">
        <f t="shared" si="3"/>
        <v>0.35000000000000003</v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7"/>
        <v>ok</v>
      </c>
    </row>
    <row r="28" spans="1:21" ht="14.25" customHeight="1" x14ac:dyDescent="0.2">
      <c r="A28" s="41" t="str">
        <f t="shared" si="4"/>
        <v>Mi</v>
      </c>
      <c r="B28" s="41">
        <v>22</v>
      </c>
      <c r="C28" s="90"/>
      <c r="D28" s="90"/>
      <c r="E28" s="53">
        <f t="shared" si="0"/>
        <v>0</v>
      </c>
      <c r="F28" s="90"/>
      <c r="G28" s="91"/>
      <c r="H28" s="53">
        <f t="shared" si="1"/>
        <v>0</v>
      </c>
      <c r="I28" s="91"/>
      <c r="J28" s="91"/>
      <c r="K28" s="53">
        <f t="shared" si="5"/>
        <v>0</v>
      </c>
      <c r="L28" s="53">
        <f t="shared" si="6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0.35000000000000003</v>
      </c>
      <c r="N28" s="53" t="str">
        <f t="shared" si="2"/>
        <v/>
      </c>
      <c r="O28" s="53">
        <f t="shared" si="3"/>
        <v>0.35000000000000003</v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7"/>
        <v>ok</v>
      </c>
      <c r="U28" s="2"/>
    </row>
    <row r="29" spans="1:21" ht="14.25" customHeight="1" x14ac:dyDescent="0.2">
      <c r="A29" s="41" t="str">
        <f t="shared" si="4"/>
        <v>Do</v>
      </c>
      <c r="B29" s="41">
        <v>23</v>
      </c>
      <c r="C29" s="90"/>
      <c r="D29" s="91"/>
      <c r="E29" s="53">
        <f>IF(OR(S29=1,S29=0.5),TIME(8,24,0)*$C$44/2,TIME(HOUR(D29),MINUTE(D29),0)-TIME(HOUR(C29),MINUTE(C29),0))</f>
        <v>0</v>
      </c>
      <c r="F29" s="90"/>
      <c r="G29" s="91"/>
      <c r="H29" s="53">
        <f t="shared" si="1"/>
        <v>0</v>
      </c>
      <c r="I29" s="91"/>
      <c r="J29" s="91"/>
      <c r="K29" s="53">
        <f t="shared" si="5"/>
        <v>0</v>
      </c>
      <c r="L29" s="53">
        <f t="shared" si="6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0.35000000000000003</v>
      </c>
      <c r="N29" s="53" t="str">
        <f t="shared" si="2"/>
        <v/>
      </c>
      <c r="O29" s="53">
        <f t="shared" si="3"/>
        <v>0.35000000000000003</v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7"/>
        <v>ok</v>
      </c>
    </row>
    <row r="30" spans="1:21" ht="14.25" customHeight="1" x14ac:dyDescent="0.2">
      <c r="A30" s="41" t="str">
        <f t="shared" si="4"/>
        <v>Fr</v>
      </c>
      <c r="B30" s="41">
        <v>24</v>
      </c>
      <c r="C30" s="90"/>
      <c r="D30" s="91"/>
      <c r="E30" s="53">
        <f t="shared" si="0"/>
        <v>0</v>
      </c>
      <c r="F30" s="90"/>
      <c r="G30" s="91"/>
      <c r="H30" s="53">
        <f t="shared" si="1"/>
        <v>0</v>
      </c>
      <c r="I30" s="91"/>
      <c r="J30" s="91"/>
      <c r="K30" s="53">
        <f t="shared" si="5"/>
        <v>0</v>
      </c>
      <c r="L30" s="53">
        <f t="shared" si="6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0.35000000000000003</v>
      </c>
      <c r="N30" s="53" t="str">
        <f t="shared" si="2"/>
        <v/>
      </c>
      <c r="O30" s="53">
        <f t="shared" si="3"/>
        <v>0.35000000000000003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7"/>
        <v>ok</v>
      </c>
    </row>
    <row r="31" spans="1:21" ht="14.25" customHeight="1" x14ac:dyDescent="0.2">
      <c r="A31" s="41" t="str">
        <f t="shared" si="4"/>
        <v>Sa</v>
      </c>
      <c r="B31" s="41">
        <v>25</v>
      </c>
      <c r="C31" s="90"/>
      <c r="D31" s="91"/>
      <c r="E31" s="53">
        <f t="shared" si="0"/>
        <v>0</v>
      </c>
      <c r="F31" s="91"/>
      <c r="G31" s="91"/>
      <c r="H31" s="53">
        <f t="shared" si="1"/>
        <v>0</v>
      </c>
      <c r="I31" s="91"/>
      <c r="J31" s="91"/>
      <c r="K31" s="53">
        <f t="shared" si="5"/>
        <v>0</v>
      </c>
      <c r="L31" s="53">
        <f t="shared" si="6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</v>
      </c>
      <c r="N31" s="53" t="str">
        <f t="shared" si="2"/>
        <v/>
      </c>
      <c r="O31" s="53" t="str">
        <f t="shared" si="3"/>
        <v/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7"/>
        <v>ok</v>
      </c>
    </row>
    <row r="32" spans="1:21" ht="14.25" customHeight="1" x14ac:dyDescent="0.2">
      <c r="A32" s="41" t="str">
        <f t="shared" si="4"/>
        <v>So</v>
      </c>
      <c r="B32" s="41">
        <v>26</v>
      </c>
      <c r="C32" s="90"/>
      <c r="D32" s="91"/>
      <c r="E32" s="53">
        <f t="shared" si="0"/>
        <v>0</v>
      </c>
      <c r="F32" s="90"/>
      <c r="G32" s="91"/>
      <c r="H32" s="53">
        <f t="shared" si="1"/>
        <v>0</v>
      </c>
      <c r="I32" s="91"/>
      <c r="J32" s="91"/>
      <c r="K32" s="53">
        <f t="shared" si="5"/>
        <v>0</v>
      </c>
      <c r="L32" s="53">
        <f t="shared" si="6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</v>
      </c>
      <c r="N32" s="53" t="str">
        <f t="shared" si="2"/>
        <v/>
      </c>
      <c r="O32" s="53" t="str">
        <f t="shared" si="3"/>
        <v/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7"/>
        <v>ok</v>
      </c>
    </row>
    <row r="33" spans="1:20" ht="14.25" customHeight="1" x14ac:dyDescent="0.2">
      <c r="A33" s="41" t="str">
        <f t="shared" si="4"/>
        <v>Mo</v>
      </c>
      <c r="B33" s="41">
        <v>27</v>
      </c>
      <c r="C33" s="90"/>
      <c r="D33" s="91"/>
      <c r="E33" s="53">
        <f t="shared" si="0"/>
        <v>0</v>
      </c>
      <c r="F33" s="90"/>
      <c r="G33" s="91"/>
      <c r="H33" s="53">
        <f t="shared" si="1"/>
        <v>0</v>
      </c>
      <c r="I33" s="91"/>
      <c r="J33" s="91"/>
      <c r="K33" s="53">
        <f t="shared" si="5"/>
        <v>0</v>
      </c>
      <c r="L33" s="53">
        <f t="shared" si="6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0.35000000000000003</v>
      </c>
      <c r="N33" s="53" t="str">
        <f t="shared" si="2"/>
        <v/>
      </c>
      <c r="O33" s="53">
        <f t="shared" si="3"/>
        <v>0.35000000000000003</v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7"/>
        <v>ok</v>
      </c>
    </row>
    <row r="34" spans="1:20" ht="14.25" customHeight="1" x14ac:dyDescent="0.2">
      <c r="A34" s="41" t="str">
        <f t="shared" si="4"/>
        <v>Di</v>
      </c>
      <c r="B34" s="41">
        <v>28</v>
      </c>
      <c r="C34" s="90"/>
      <c r="D34" s="91"/>
      <c r="E34" s="53">
        <f t="shared" si="0"/>
        <v>0</v>
      </c>
      <c r="F34" s="91"/>
      <c r="G34" s="91"/>
      <c r="H34" s="53">
        <f t="shared" si="1"/>
        <v>0</v>
      </c>
      <c r="I34" s="91"/>
      <c r="J34" s="91"/>
      <c r="K34" s="53">
        <f t="shared" si="5"/>
        <v>0</v>
      </c>
      <c r="L34" s="53">
        <f t="shared" si="6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0.35000000000000003</v>
      </c>
      <c r="N34" s="53" t="str">
        <f t="shared" si="2"/>
        <v/>
      </c>
      <c r="O34" s="53">
        <f t="shared" si="3"/>
        <v>0.35000000000000003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7"/>
        <v>ok</v>
      </c>
    </row>
    <row r="35" spans="1:20" ht="14.25" customHeight="1" x14ac:dyDescent="0.2">
      <c r="A35" s="41" t="str">
        <f t="shared" si="4"/>
        <v>Mi</v>
      </c>
      <c r="B35" s="41">
        <v>29</v>
      </c>
      <c r="C35" s="90"/>
      <c r="D35" s="91"/>
      <c r="E35" s="53">
        <f t="shared" si="0"/>
        <v>0</v>
      </c>
      <c r="F35" s="91"/>
      <c r="G35" s="91"/>
      <c r="H35" s="53">
        <f t="shared" si="1"/>
        <v>0</v>
      </c>
      <c r="I35" s="91"/>
      <c r="J35" s="91"/>
      <c r="K35" s="53">
        <f t="shared" si="5"/>
        <v>0</v>
      </c>
      <c r="L35" s="53">
        <f t="shared" si="6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0.35000000000000003</v>
      </c>
      <c r="N35" s="53" t="str">
        <f t="shared" si="2"/>
        <v/>
      </c>
      <c r="O35" s="53">
        <f t="shared" si="3"/>
        <v>0.35000000000000003</v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7"/>
        <v>ok</v>
      </c>
    </row>
    <row r="36" spans="1:20" ht="14.25" customHeight="1" x14ac:dyDescent="0.2">
      <c r="A36" s="41" t="str">
        <f t="shared" si="4"/>
        <v>Do</v>
      </c>
      <c r="B36" s="41">
        <v>30</v>
      </c>
      <c r="C36" s="90"/>
      <c r="D36" s="91"/>
      <c r="E36" s="53">
        <f>IF(OR(S36=1,S36=0.5),TIME(8,24,0)*$C$44/2,TIME(HOUR(D36),MINUTE(D36),0)-TIME(HOUR(C36),MINUTE(C36),0))</f>
        <v>0</v>
      </c>
      <c r="F36" s="91"/>
      <c r="G36" s="91"/>
      <c r="H36" s="53">
        <f t="shared" si="1"/>
        <v>0</v>
      </c>
      <c r="I36" s="91"/>
      <c r="J36" s="91"/>
      <c r="K36" s="53">
        <f t="shared" si="5"/>
        <v>0</v>
      </c>
      <c r="L36" s="53">
        <f t="shared" si="6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0.35000000000000003</v>
      </c>
      <c r="N36" s="53" t="str">
        <f t="shared" si="2"/>
        <v/>
      </c>
      <c r="O36" s="53">
        <f t="shared" si="3"/>
        <v>0.35000000000000003</v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7"/>
        <v>ok</v>
      </c>
    </row>
    <row r="37" spans="1:20" ht="14.25" customHeight="1" x14ac:dyDescent="0.2">
      <c r="A37" s="41" t="str">
        <f t="shared" si="4"/>
        <v>Fr</v>
      </c>
      <c r="B37" s="41">
        <v>31</v>
      </c>
      <c r="C37" s="90"/>
      <c r="D37" s="91"/>
      <c r="E37" s="53">
        <f t="shared" si="0"/>
        <v>0</v>
      </c>
      <c r="F37" s="91"/>
      <c r="G37" s="91"/>
      <c r="H37" s="53">
        <f t="shared" si="1"/>
        <v>0</v>
      </c>
      <c r="I37" s="91"/>
      <c r="J37" s="91"/>
      <c r="K37" s="53">
        <f t="shared" si="5"/>
        <v>0</v>
      </c>
      <c r="L37" s="53">
        <f t="shared" si="6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0.35000000000000003</v>
      </c>
      <c r="N37" s="53" t="str">
        <f t="shared" si="2"/>
        <v/>
      </c>
      <c r="O37" s="53">
        <f t="shared" si="3"/>
        <v>0.35000000000000003</v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7"/>
        <v>ok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7.6999999999999966</v>
      </c>
      <c r="N38" s="85">
        <f>SUM(N7:N37)</f>
        <v>0</v>
      </c>
      <c r="O38" s="86">
        <f>SUM(O7:O37)</f>
        <v>7.6999999999999966</v>
      </c>
      <c r="P38" s="87">
        <f>SUM(P7:P37)</f>
        <v>0</v>
      </c>
      <c r="Q38" s="114"/>
      <c r="R38" s="14" t="s">
        <v>80</v>
      </c>
      <c r="S38" s="88">
        <f>SUM(S7:S37)</f>
        <v>0</v>
      </c>
      <c r="T38" s="1">
        <f>(-(VALUE(LEFT(TEXT(M38,"tt:hh:mm"),2))*1440)-(HOUR(M38)*60)-MINUTE(M38))</f>
        <v>-11088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114"/>
      <c r="R39" s="55" t="s">
        <v>82</v>
      </c>
      <c r="S39" s="97"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110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-184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v>0</v>
      </c>
      <c r="O41" s="99">
        <v>0</v>
      </c>
      <c r="P41" s="74"/>
      <c r="Q41" s="115" t="s">
        <v>17</v>
      </c>
      <c r="R41" s="2"/>
      <c r="S41" s="6"/>
      <c r="T41" s="1">
        <f>(T39+T38+(N41*60)+IF(N41&lt;0,-O41,O41))-(60*T40)</f>
        <v>-48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-184:</v>
      </c>
      <c r="O42" s="78">
        <f>ABS(T41)</f>
        <v>48</v>
      </c>
      <c r="P42" s="75"/>
      <c r="Q42" s="232"/>
      <c r="R42" s="233"/>
      <c r="S42" s="234"/>
    </row>
    <row r="43" spans="1:20" ht="12.75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68"/>
      <c r="O43" s="68"/>
      <c r="P43" s="6"/>
      <c r="Q43" s="116" t="s">
        <v>18</v>
      </c>
      <c r="R43" s="2"/>
      <c r="S43" s="6"/>
    </row>
    <row r="44" spans="1:20" ht="14.25" x14ac:dyDescent="0.2">
      <c r="A44" s="256"/>
      <c r="B44" s="257"/>
      <c r="C44" s="258">
        <v>1</v>
      </c>
      <c r="D44" s="259"/>
      <c r="E44" s="222" t="str">
        <f>CONCATENATE(TEXT(VALUE(LEFT(TEXT(M38,"tt:hh:mm"),2))*24+HOUR(M38),"@"),":",TEXT(MINUTE(M38),"00"))</f>
        <v>184:48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-184</v>
      </c>
      <c r="J44" s="70">
        <f>ABS(IF(AND(T44&lt;0,T44&gt;-59),T44,T44-(60*I44)))</f>
        <v>48</v>
      </c>
      <c r="K44" s="77"/>
      <c r="L44" s="73"/>
      <c r="M44" s="73"/>
      <c r="N44" s="68"/>
      <c r="O44" s="69"/>
      <c r="P44" s="6"/>
      <c r="Q44" s="224"/>
      <c r="R44" s="225"/>
      <c r="S44" s="226"/>
      <c r="T44" s="83">
        <f>VALUE(LEFT(G44,FIND(":",G44)-1))*60+VALUE(RIGHT(G44,LEN(G44)-FIND(":",G44)))-VALUE(LEFT(E44,FIND(":",E44)-1))*60-VALUE(RIGHT(E44,LEN(E44)-FIND(":",E44)))</f>
        <v>-11088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(=184,80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(=-184,80 Std.)</v>
      </c>
      <c r="J45" s="220"/>
      <c r="K45" s="34"/>
      <c r="L45" s="35"/>
      <c r="M45" s="35"/>
      <c r="N45" s="7"/>
      <c r="O45" s="7"/>
      <c r="P45" s="8"/>
      <c r="Q45" s="110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A44:B44"/>
    <mergeCell ref="C44:D44"/>
    <mergeCell ref="E44:F44"/>
    <mergeCell ref="E42:F42"/>
    <mergeCell ref="K41:M41"/>
    <mergeCell ref="I41:J41"/>
    <mergeCell ref="C41:D41"/>
    <mergeCell ref="G41:H41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G42:H42"/>
    <mergeCell ref="C42:D42"/>
    <mergeCell ref="E41:F41"/>
    <mergeCell ref="A4:B4"/>
    <mergeCell ref="C4:E4"/>
    <mergeCell ref="F4:H4"/>
    <mergeCell ref="E45:F45"/>
    <mergeCell ref="G45:H45"/>
    <mergeCell ref="I45:J45"/>
    <mergeCell ref="G44:H44"/>
    <mergeCell ref="Q44:S44"/>
  </mergeCells>
  <phoneticPr fontId="2" type="noConversion"/>
  <conditionalFormatting sqref="P7:P37 R7:S37">
    <cfRule type="expression" dxfId="123" priority="3" stopIfTrue="1">
      <formula>IF($M7=0,TRUE,FALSE)</formula>
    </cfRule>
  </conditionalFormatting>
  <conditionalFormatting sqref="Q7:Q37">
    <cfRule type="expression" dxfId="122" priority="4" stopIfTrue="1">
      <formula>IF($R7="F",TRUE,FALSE)</formula>
    </cfRule>
    <cfRule type="expression" dxfId="121" priority="5" stopIfTrue="1">
      <formula>IF($M7=0,TRUE,FALSE)</formula>
    </cfRule>
  </conditionalFormatting>
  <conditionalFormatting sqref="B7:O37">
    <cfRule type="expression" dxfId="120" priority="6" stopIfTrue="1">
      <formula>IF($T7="F",TRUE,FALSE)</formula>
    </cfRule>
    <cfRule type="expression" dxfId="119" priority="7" stopIfTrue="1">
      <formula>IF($M7=0,TRUE,FALSE)</formula>
    </cfRule>
  </conditionalFormatting>
  <conditionalFormatting sqref="A7:A37">
    <cfRule type="expression" dxfId="118" priority="1" stopIfTrue="1">
      <formula>IF($T7="F",TRUE,FALSE)</formula>
    </cfRule>
    <cfRule type="expression" dxfId="117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R8:R3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C7" sqref="C7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1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Januar!H1</f>
        <v>0</v>
      </c>
      <c r="I1" s="227"/>
      <c r="J1" s="227"/>
      <c r="K1" s="228"/>
      <c r="L1" s="101" t="s">
        <v>12</v>
      </c>
      <c r="M1" s="33"/>
      <c r="N1" s="229">
        <f>Januar!N1</f>
        <v>0</v>
      </c>
      <c r="O1" s="230"/>
      <c r="P1" s="231"/>
      <c r="Q1" s="109" t="s">
        <v>13</v>
      </c>
      <c r="R1" s="229">
        <f>Januar!R1</f>
        <v>0</v>
      </c>
      <c r="S1" s="231"/>
    </row>
    <row r="2" spans="1:21" ht="12.75" x14ac:dyDescent="0.2">
      <c r="A2" s="81">
        <v>2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110"/>
      <c r="R2" s="7"/>
      <c r="S2" s="10"/>
    </row>
    <row r="3" spans="1:21" ht="15" x14ac:dyDescent="0.25">
      <c r="A3" s="246">
        <f>DATE(A4,$A$2,1)</f>
        <v>45689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111"/>
      <c r="R3" s="12"/>
      <c r="S3" s="3"/>
    </row>
    <row r="4" spans="1:21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35" t="s">
        <v>14</v>
      </c>
      <c r="R4" s="236"/>
      <c r="S4" s="62" t="s">
        <v>84</v>
      </c>
    </row>
    <row r="5" spans="1:21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12" t="s">
        <v>15</v>
      </c>
      <c r="R5" s="17" t="s">
        <v>19</v>
      </c>
      <c r="S5" s="63" t="s">
        <v>83</v>
      </c>
      <c r="T5" s="1" t="s">
        <v>79</v>
      </c>
    </row>
    <row r="6" spans="1:21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113"/>
      <c r="R6" s="58"/>
      <c r="S6" s="59"/>
    </row>
    <row r="7" spans="1:21" ht="14.25" customHeight="1" x14ac:dyDescent="0.2">
      <c r="A7" s="41" t="str">
        <f t="shared" ref="A7:A37" si="0">IF(T7="F","",LEFT(TEXT(DATE($A$4,$A$2,B7),"TTTT"),2))</f>
        <v>Sa</v>
      </c>
      <c r="B7" s="41">
        <v>1</v>
      </c>
      <c r="C7" s="188"/>
      <c r="D7" s="91"/>
      <c r="E7" s="53">
        <f t="shared" ref="E7" si="1"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 t="shared" ref="K7:K37" si="2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</v>
      </c>
      <c r="N7" s="53" t="str">
        <f t="shared" ref="N7:N37" si="3">IF(L7&gt;M7,L7-M7,"")</f>
        <v/>
      </c>
      <c r="O7" s="53" t="str">
        <f t="shared" ref="O7:O37" si="4">IF(L7&lt;M7,-L7+M7,"")</f>
        <v/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118" t="str">
        <f>IF(MONTH(DATE($A$4,$A$2,B7))&lt;&gt;$A$2,"F","ok")</f>
        <v>ok</v>
      </c>
    </row>
    <row r="8" spans="1:21" ht="14.25" customHeight="1" x14ac:dyDescent="0.2">
      <c r="A8" s="41" t="str">
        <f t="shared" si="0"/>
        <v>So</v>
      </c>
      <c r="B8" s="41">
        <v>2</v>
      </c>
      <c r="C8" s="90"/>
      <c r="D8" s="91"/>
      <c r="E8" s="53">
        <f t="shared" ref="E8:E37" si="5">IF(OR(S8=1,S8=0.5),TIME(8,24,0)*$C$44/2,TIME(HOUR(D8),MINUTE(D8),0)-TIME(HOUR(C8),MINUTE(C8),0))</f>
        <v>0</v>
      </c>
      <c r="F8" s="91"/>
      <c r="G8" s="91"/>
      <c r="H8" s="53">
        <f t="shared" ref="H8:H37" si="6">IF(OR(S8=1,),TIME(8,24,0)*$C$44/2,TIME(HOUR(G8),MINUTE(G8),0)-TIME(HOUR(F8),MINUTE(F8),0))</f>
        <v>0</v>
      </c>
      <c r="I8" s="91"/>
      <c r="J8" s="91"/>
      <c r="K8" s="53">
        <f t="shared" si="2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</v>
      </c>
      <c r="N8" s="53" t="str">
        <f t="shared" si="3"/>
        <v/>
      </c>
      <c r="O8" s="53" t="str">
        <f t="shared" si="4"/>
        <v/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118" t="str">
        <f t="shared" ref="T8:T37" si="8">IF(MONTH(DATE($A$4,$A$2,B8))&lt;&gt;$A$2,"F","ok")</f>
        <v>ok</v>
      </c>
      <c r="U8" s="214"/>
    </row>
    <row r="9" spans="1:21" ht="14.25" customHeight="1" x14ac:dyDescent="0.2">
      <c r="A9" s="41" t="str">
        <f t="shared" si="0"/>
        <v>Mo</v>
      </c>
      <c r="B9" s="41">
        <v>3</v>
      </c>
      <c r="C9" s="90"/>
      <c r="D9" s="91"/>
      <c r="E9" s="53">
        <f t="shared" si="5"/>
        <v>0</v>
      </c>
      <c r="F9" s="91"/>
      <c r="G9" s="91"/>
      <c r="H9" s="53">
        <f t="shared" si="6"/>
        <v>0</v>
      </c>
      <c r="I9" s="91"/>
      <c r="J9" s="91"/>
      <c r="K9" s="53">
        <f t="shared" si="2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53" t="str">
        <f t="shared" si="3"/>
        <v/>
      </c>
      <c r="O9" s="53">
        <f t="shared" si="4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118" t="str">
        <f t="shared" si="8"/>
        <v>ok</v>
      </c>
    </row>
    <row r="10" spans="1:21" ht="14.25" customHeight="1" x14ac:dyDescent="0.2">
      <c r="A10" s="41" t="str">
        <f t="shared" si="0"/>
        <v>Di</v>
      </c>
      <c r="B10" s="41">
        <v>4</v>
      </c>
      <c r="C10" s="90"/>
      <c r="D10" s="91"/>
      <c r="E10" s="53">
        <f t="shared" si="5"/>
        <v>0</v>
      </c>
      <c r="F10" s="91"/>
      <c r="G10" s="91"/>
      <c r="H10" s="53">
        <f t="shared" si="6"/>
        <v>0</v>
      </c>
      <c r="I10" s="91"/>
      <c r="J10" s="91"/>
      <c r="K10" s="53">
        <f t="shared" si="2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0.35000000000000003</v>
      </c>
      <c r="N10" s="53" t="str">
        <f t="shared" si="3"/>
        <v/>
      </c>
      <c r="O10" s="53">
        <f t="shared" si="4"/>
        <v>0.35000000000000003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118" t="str">
        <f t="shared" si="8"/>
        <v>ok</v>
      </c>
    </row>
    <row r="11" spans="1:21" ht="14.25" customHeight="1" x14ac:dyDescent="0.2">
      <c r="A11" s="41" t="str">
        <f t="shared" si="0"/>
        <v>Mi</v>
      </c>
      <c r="B11" s="41">
        <v>5</v>
      </c>
      <c r="C11" s="90"/>
      <c r="D11" s="91"/>
      <c r="E11" s="53">
        <f t="shared" si="5"/>
        <v>0</v>
      </c>
      <c r="F11" s="91"/>
      <c r="G11" s="91"/>
      <c r="H11" s="53">
        <f t="shared" si="6"/>
        <v>0</v>
      </c>
      <c r="I11" s="91"/>
      <c r="J11" s="91"/>
      <c r="K11" s="53">
        <f t="shared" si="2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0.35000000000000003</v>
      </c>
      <c r="N11" s="53" t="str">
        <f t="shared" si="3"/>
        <v/>
      </c>
      <c r="O11" s="53">
        <f t="shared" si="4"/>
        <v>0.35000000000000003</v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118" t="str">
        <f t="shared" si="8"/>
        <v>ok</v>
      </c>
    </row>
    <row r="12" spans="1:21" ht="14.25" customHeight="1" x14ac:dyDescent="0.2">
      <c r="A12" s="41" t="str">
        <f t="shared" si="0"/>
        <v>Do</v>
      </c>
      <c r="B12" s="41">
        <v>6</v>
      </c>
      <c r="C12" s="90"/>
      <c r="D12" s="91"/>
      <c r="E12" s="53">
        <f t="shared" si="5"/>
        <v>0</v>
      </c>
      <c r="F12" s="91"/>
      <c r="G12" s="91"/>
      <c r="H12" s="53">
        <f t="shared" si="6"/>
        <v>0</v>
      </c>
      <c r="I12" s="91"/>
      <c r="J12" s="91"/>
      <c r="K12" s="53">
        <f t="shared" si="2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0.35000000000000003</v>
      </c>
      <c r="N12" s="53" t="str">
        <f t="shared" si="3"/>
        <v/>
      </c>
      <c r="O12" s="53">
        <f t="shared" si="4"/>
        <v>0.35000000000000003</v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118" t="str">
        <f t="shared" si="8"/>
        <v>ok</v>
      </c>
    </row>
    <row r="13" spans="1:21" ht="14.25" customHeight="1" x14ac:dyDescent="0.2">
      <c r="A13" s="41" t="str">
        <f t="shared" si="0"/>
        <v>Fr</v>
      </c>
      <c r="B13" s="41">
        <v>7</v>
      </c>
      <c r="C13" s="90"/>
      <c r="D13" s="91"/>
      <c r="E13" s="53">
        <f t="shared" si="5"/>
        <v>0</v>
      </c>
      <c r="F13" s="91"/>
      <c r="G13" s="91"/>
      <c r="H13" s="53">
        <f t="shared" si="6"/>
        <v>0</v>
      </c>
      <c r="I13" s="91"/>
      <c r="J13" s="91"/>
      <c r="K13" s="53">
        <f t="shared" si="2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0.35000000000000003</v>
      </c>
      <c r="N13" s="53" t="str">
        <f t="shared" si="3"/>
        <v/>
      </c>
      <c r="O13" s="53">
        <f t="shared" si="4"/>
        <v>0.35000000000000003</v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118" t="str">
        <f t="shared" si="8"/>
        <v>ok</v>
      </c>
    </row>
    <row r="14" spans="1:21" ht="14.25" customHeight="1" x14ac:dyDescent="0.2">
      <c r="A14" s="41" t="str">
        <f t="shared" si="0"/>
        <v>Sa</v>
      </c>
      <c r="B14" s="41">
        <v>8</v>
      </c>
      <c r="C14" s="90"/>
      <c r="D14" s="91"/>
      <c r="E14" s="53">
        <f t="shared" si="5"/>
        <v>0</v>
      </c>
      <c r="F14" s="91"/>
      <c r="G14" s="91"/>
      <c r="H14" s="53">
        <f t="shared" si="6"/>
        <v>0</v>
      </c>
      <c r="I14" s="91"/>
      <c r="J14" s="91"/>
      <c r="K14" s="53">
        <f t="shared" si="2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</v>
      </c>
      <c r="N14" s="53" t="str">
        <f t="shared" si="3"/>
        <v/>
      </c>
      <c r="O14" s="53" t="str">
        <f t="shared" si="4"/>
        <v/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118" t="str">
        <f t="shared" si="8"/>
        <v>ok</v>
      </c>
    </row>
    <row r="15" spans="1:21" ht="14.25" customHeight="1" x14ac:dyDescent="0.2">
      <c r="A15" s="41" t="str">
        <f t="shared" si="0"/>
        <v>So</v>
      </c>
      <c r="B15" s="41">
        <v>9</v>
      </c>
      <c r="C15" s="90"/>
      <c r="D15" s="91"/>
      <c r="E15" s="53">
        <f t="shared" si="5"/>
        <v>0</v>
      </c>
      <c r="F15" s="91"/>
      <c r="G15" s="91"/>
      <c r="H15" s="53">
        <f t="shared" si="6"/>
        <v>0</v>
      </c>
      <c r="I15" s="91"/>
      <c r="J15" s="91"/>
      <c r="K15" s="53">
        <f t="shared" si="2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</v>
      </c>
      <c r="N15" s="53" t="str">
        <f t="shared" si="3"/>
        <v/>
      </c>
      <c r="O15" s="53" t="str">
        <f t="shared" si="4"/>
        <v/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118" t="str">
        <f t="shared" si="8"/>
        <v>ok</v>
      </c>
    </row>
    <row r="16" spans="1:21" ht="14.25" customHeight="1" x14ac:dyDescent="0.2">
      <c r="A16" s="41" t="str">
        <f t="shared" si="0"/>
        <v>Mo</v>
      </c>
      <c r="B16" s="41">
        <v>10</v>
      </c>
      <c r="C16" s="90"/>
      <c r="D16" s="91"/>
      <c r="E16" s="53">
        <f t="shared" si="5"/>
        <v>0</v>
      </c>
      <c r="F16" s="91"/>
      <c r="G16" s="91"/>
      <c r="H16" s="53">
        <f t="shared" si="6"/>
        <v>0</v>
      </c>
      <c r="I16" s="91"/>
      <c r="J16" s="91"/>
      <c r="K16" s="53">
        <f t="shared" si="2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0.35000000000000003</v>
      </c>
      <c r="N16" s="53" t="str">
        <f t="shared" si="3"/>
        <v/>
      </c>
      <c r="O16" s="53">
        <f t="shared" si="4"/>
        <v>0.35000000000000003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118" t="str">
        <f t="shared" si="8"/>
        <v>ok</v>
      </c>
    </row>
    <row r="17" spans="1:21" ht="14.25" customHeight="1" x14ac:dyDescent="0.2">
      <c r="A17" s="41" t="str">
        <f t="shared" si="0"/>
        <v>Di</v>
      </c>
      <c r="B17" s="41">
        <v>11</v>
      </c>
      <c r="C17" s="90"/>
      <c r="D17" s="91"/>
      <c r="E17" s="53">
        <f t="shared" si="5"/>
        <v>0</v>
      </c>
      <c r="F17" s="91"/>
      <c r="G17" s="91"/>
      <c r="H17" s="53">
        <f t="shared" si="6"/>
        <v>0</v>
      </c>
      <c r="I17" s="91"/>
      <c r="J17" s="91"/>
      <c r="K17" s="53">
        <f t="shared" si="2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0.35000000000000003</v>
      </c>
      <c r="N17" s="53" t="str">
        <f t="shared" si="3"/>
        <v/>
      </c>
      <c r="O17" s="53">
        <f t="shared" si="4"/>
        <v>0.35000000000000003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118" t="str">
        <f t="shared" si="8"/>
        <v>ok</v>
      </c>
    </row>
    <row r="18" spans="1:21" ht="14.25" customHeight="1" x14ac:dyDescent="0.2">
      <c r="A18" s="41" t="str">
        <f t="shared" si="0"/>
        <v>Mi</v>
      </c>
      <c r="B18" s="41">
        <v>12</v>
      </c>
      <c r="C18" s="90"/>
      <c r="D18" s="91"/>
      <c r="E18" s="53">
        <f t="shared" si="5"/>
        <v>0</v>
      </c>
      <c r="F18" s="91"/>
      <c r="G18" s="91"/>
      <c r="H18" s="53">
        <f t="shared" si="6"/>
        <v>0</v>
      </c>
      <c r="I18" s="91"/>
      <c r="J18" s="91"/>
      <c r="K18" s="53">
        <f t="shared" si="2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0.35000000000000003</v>
      </c>
      <c r="N18" s="53" t="str">
        <f t="shared" si="3"/>
        <v/>
      </c>
      <c r="O18" s="53">
        <f t="shared" si="4"/>
        <v>0.35000000000000003</v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118" t="str">
        <f t="shared" si="8"/>
        <v>ok</v>
      </c>
    </row>
    <row r="19" spans="1:21" ht="14.25" customHeight="1" x14ac:dyDescent="0.2">
      <c r="A19" s="41" t="str">
        <f t="shared" si="0"/>
        <v>Do</v>
      </c>
      <c r="B19" s="41">
        <v>13</v>
      </c>
      <c r="C19" s="90"/>
      <c r="D19" s="91"/>
      <c r="E19" s="53">
        <f t="shared" si="5"/>
        <v>0</v>
      </c>
      <c r="F19" s="91"/>
      <c r="G19" s="91"/>
      <c r="H19" s="53">
        <f t="shared" si="6"/>
        <v>0</v>
      </c>
      <c r="I19" s="91"/>
      <c r="J19" s="91"/>
      <c r="K19" s="53">
        <f t="shared" si="2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0.35000000000000003</v>
      </c>
      <c r="N19" s="53" t="str">
        <f t="shared" si="3"/>
        <v/>
      </c>
      <c r="O19" s="53">
        <f t="shared" si="4"/>
        <v>0.35000000000000003</v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118" t="str">
        <f t="shared" si="8"/>
        <v>ok</v>
      </c>
    </row>
    <row r="20" spans="1:21" ht="14.25" customHeight="1" x14ac:dyDescent="0.2">
      <c r="A20" s="41" t="str">
        <f t="shared" si="0"/>
        <v>Fr</v>
      </c>
      <c r="B20" s="41">
        <v>14</v>
      </c>
      <c r="C20" s="90"/>
      <c r="D20" s="91"/>
      <c r="E20" s="53">
        <f t="shared" si="5"/>
        <v>0</v>
      </c>
      <c r="F20" s="91"/>
      <c r="G20" s="91"/>
      <c r="H20" s="53">
        <f t="shared" si="6"/>
        <v>0</v>
      </c>
      <c r="I20" s="91"/>
      <c r="J20" s="91"/>
      <c r="K20" s="53">
        <f t="shared" si="2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0.35000000000000003</v>
      </c>
      <c r="N20" s="53" t="str">
        <f t="shared" si="3"/>
        <v/>
      </c>
      <c r="O20" s="53">
        <f t="shared" si="4"/>
        <v>0.35000000000000003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118" t="str">
        <f t="shared" si="8"/>
        <v>ok</v>
      </c>
    </row>
    <row r="21" spans="1:21" ht="14.25" customHeight="1" x14ac:dyDescent="0.2">
      <c r="A21" s="41" t="str">
        <f t="shared" si="0"/>
        <v>Sa</v>
      </c>
      <c r="B21" s="41">
        <v>15</v>
      </c>
      <c r="C21" s="90"/>
      <c r="D21" s="91"/>
      <c r="E21" s="53">
        <f t="shared" si="5"/>
        <v>0</v>
      </c>
      <c r="F21" s="91"/>
      <c r="G21" s="91"/>
      <c r="H21" s="53">
        <f t="shared" si="6"/>
        <v>0</v>
      </c>
      <c r="I21" s="91"/>
      <c r="J21" s="91"/>
      <c r="K21" s="53">
        <f t="shared" si="2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</v>
      </c>
      <c r="N21" s="53" t="str">
        <f t="shared" si="3"/>
        <v/>
      </c>
      <c r="O21" s="53" t="str">
        <f t="shared" si="4"/>
        <v/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118" t="str">
        <f t="shared" si="8"/>
        <v>ok</v>
      </c>
    </row>
    <row r="22" spans="1:21" ht="14.25" customHeight="1" x14ac:dyDescent="0.2">
      <c r="A22" s="41" t="str">
        <f t="shared" si="0"/>
        <v>So</v>
      </c>
      <c r="B22" s="41">
        <v>16</v>
      </c>
      <c r="C22" s="90"/>
      <c r="D22" s="91"/>
      <c r="E22" s="53">
        <f t="shared" si="5"/>
        <v>0</v>
      </c>
      <c r="F22" s="91"/>
      <c r="G22" s="91"/>
      <c r="H22" s="53">
        <f t="shared" si="6"/>
        <v>0</v>
      </c>
      <c r="I22" s="91"/>
      <c r="J22" s="91"/>
      <c r="K22" s="53">
        <f t="shared" si="2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</v>
      </c>
      <c r="N22" s="53" t="str">
        <f t="shared" si="3"/>
        <v/>
      </c>
      <c r="O22" s="53" t="str">
        <f t="shared" si="4"/>
        <v/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118" t="str">
        <f t="shared" si="8"/>
        <v>ok</v>
      </c>
    </row>
    <row r="23" spans="1:21" ht="14.25" customHeight="1" x14ac:dyDescent="0.2">
      <c r="A23" s="41" t="str">
        <f t="shared" si="0"/>
        <v>Mo</v>
      </c>
      <c r="B23" s="41">
        <v>17</v>
      </c>
      <c r="C23" s="90"/>
      <c r="D23" s="91"/>
      <c r="E23" s="53">
        <f t="shared" si="5"/>
        <v>0</v>
      </c>
      <c r="F23" s="91"/>
      <c r="G23" s="91"/>
      <c r="H23" s="53">
        <f t="shared" si="6"/>
        <v>0</v>
      </c>
      <c r="I23" s="91"/>
      <c r="J23" s="91"/>
      <c r="K23" s="53">
        <f t="shared" si="2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53" t="str">
        <f t="shared" si="3"/>
        <v/>
      </c>
      <c r="O23" s="53">
        <f t="shared" si="4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118" t="str">
        <f t="shared" si="8"/>
        <v>ok</v>
      </c>
    </row>
    <row r="24" spans="1:21" ht="14.25" customHeight="1" x14ac:dyDescent="0.2">
      <c r="A24" s="41" t="str">
        <f t="shared" si="0"/>
        <v>Di</v>
      </c>
      <c r="B24" s="41">
        <v>18</v>
      </c>
      <c r="C24" s="90"/>
      <c r="D24" s="91"/>
      <c r="E24" s="53">
        <f t="shared" si="5"/>
        <v>0</v>
      </c>
      <c r="F24" s="91"/>
      <c r="G24" s="91"/>
      <c r="H24" s="53">
        <f t="shared" si="6"/>
        <v>0</v>
      </c>
      <c r="I24" s="91"/>
      <c r="J24" s="91"/>
      <c r="K24" s="53">
        <f t="shared" si="2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0.35000000000000003</v>
      </c>
      <c r="N24" s="53" t="str">
        <f t="shared" si="3"/>
        <v/>
      </c>
      <c r="O24" s="53">
        <f t="shared" si="4"/>
        <v>0.35000000000000003</v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118" t="str">
        <f t="shared" si="8"/>
        <v>ok</v>
      </c>
    </row>
    <row r="25" spans="1:21" ht="14.25" customHeight="1" x14ac:dyDescent="0.2">
      <c r="A25" s="41" t="str">
        <f t="shared" si="0"/>
        <v>Mi</v>
      </c>
      <c r="B25" s="41">
        <v>19</v>
      </c>
      <c r="C25" s="90"/>
      <c r="D25" s="91"/>
      <c r="E25" s="53">
        <f t="shared" si="5"/>
        <v>0</v>
      </c>
      <c r="F25" s="91"/>
      <c r="G25" s="91"/>
      <c r="H25" s="53">
        <f t="shared" si="6"/>
        <v>0</v>
      </c>
      <c r="I25" s="91"/>
      <c r="J25" s="91"/>
      <c r="K25" s="53">
        <f t="shared" si="2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0.35000000000000003</v>
      </c>
      <c r="N25" s="53" t="str">
        <f t="shared" si="3"/>
        <v/>
      </c>
      <c r="O25" s="53">
        <f t="shared" si="4"/>
        <v>0.35000000000000003</v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118" t="str">
        <f t="shared" si="8"/>
        <v>ok</v>
      </c>
    </row>
    <row r="26" spans="1:21" ht="14.25" customHeight="1" x14ac:dyDescent="0.2">
      <c r="A26" s="41" t="str">
        <f t="shared" si="0"/>
        <v>Do</v>
      </c>
      <c r="B26" s="41">
        <v>20</v>
      </c>
      <c r="C26" s="90"/>
      <c r="D26" s="91"/>
      <c r="E26" s="53">
        <f t="shared" si="5"/>
        <v>0</v>
      </c>
      <c r="F26" s="91"/>
      <c r="G26" s="91"/>
      <c r="H26" s="53">
        <f t="shared" si="6"/>
        <v>0</v>
      </c>
      <c r="I26" s="91"/>
      <c r="J26" s="91"/>
      <c r="K26" s="53">
        <f t="shared" si="2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0.35000000000000003</v>
      </c>
      <c r="N26" s="53" t="str">
        <f t="shared" si="3"/>
        <v/>
      </c>
      <c r="O26" s="53">
        <f t="shared" si="4"/>
        <v>0.35000000000000003</v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118" t="str">
        <f t="shared" si="8"/>
        <v>ok</v>
      </c>
    </row>
    <row r="27" spans="1:21" ht="14.25" customHeight="1" x14ac:dyDescent="0.2">
      <c r="A27" s="41" t="str">
        <f t="shared" si="0"/>
        <v>Fr</v>
      </c>
      <c r="B27" s="41">
        <v>21</v>
      </c>
      <c r="C27" s="90"/>
      <c r="D27" s="91"/>
      <c r="E27" s="53">
        <f t="shared" si="5"/>
        <v>0</v>
      </c>
      <c r="F27" s="91"/>
      <c r="G27" s="91"/>
      <c r="H27" s="53">
        <f t="shared" si="6"/>
        <v>0</v>
      </c>
      <c r="I27" s="91"/>
      <c r="J27" s="91"/>
      <c r="K27" s="53">
        <f t="shared" si="2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0.35000000000000003</v>
      </c>
      <c r="N27" s="53" t="str">
        <f t="shared" si="3"/>
        <v/>
      </c>
      <c r="O27" s="53">
        <f t="shared" si="4"/>
        <v>0.35000000000000003</v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118" t="str">
        <f t="shared" si="8"/>
        <v>ok</v>
      </c>
    </row>
    <row r="28" spans="1:21" ht="14.25" customHeight="1" x14ac:dyDescent="0.2">
      <c r="A28" s="41" t="str">
        <f t="shared" si="0"/>
        <v>Sa</v>
      </c>
      <c r="B28" s="41">
        <v>22</v>
      </c>
      <c r="C28" s="90"/>
      <c r="D28" s="91"/>
      <c r="E28" s="53">
        <f t="shared" si="5"/>
        <v>0</v>
      </c>
      <c r="F28" s="91"/>
      <c r="G28" s="91"/>
      <c r="H28" s="53">
        <f t="shared" si="6"/>
        <v>0</v>
      </c>
      <c r="I28" s="91"/>
      <c r="J28" s="91"/>
      <c r="K28" s="53">
        <f t="shared" si="2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</v>
      </c>
      <c r="N28" s="53" t="str">
        <f t="shared" si="3"/>
        <v/>
      </c>
      <c r="O28" s="53" t="str">
        <f t="shared" si="4"/>
        <v/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118" t="str">
        <f t="shared" si="8"/>
        <v>ok</v>
      </c>
      <c r="U28" s="2"/>
    </row>
    <row r="29" spans="1:21" ht="14.25" customHeight="1" x14ac:dyDescent="0.2">
      <c r="A29" s="41" t="str">
        <f t="shared" si="0"/>
        <v>So</v>
      </c>
      <c r="B29" s="41">
        <v>23</v>
      </c>
      <c r="C29" s="90"/>
      <c r="D29" s="91"/>
      <c r="E29" s="53">
        <f t="shared" si="5"/>
        <v>0</v>
      </c>
      <c r="F29" s="91"/>
      <c r="G29" s="91"/>
      <c r="H29" s="53">
        <f t="shared" si="6"/>
        <v>0</v>
      </c>
      <c r="I29" s="91"/>
      <c r="J29" s="91"/>
      <c r="K29" s="53">
        <f t="shared" si="2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</v>
      </c>
      <c r="N29" s="53" t="str">
        <f t="shared" si="3"/>
        <v/>
      </c>
      <c r="O29" s="53" t="str">
        <f t="shared" si="4"/>
        <v/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118" t="str">
        <f t="shared" si="8"/>
        <v>ok</v>
      </c>
    </row>
    <row r="30" spans="1:21" ht="14.25" customHeight="1" x14ac:dyDescent="0.2">
      <c r="A30" s="41" t="str">
        <f t="shared" si="0"/>
        <v>Mo</v>
      </c>
      <c r="B30" s="41">
        <v>24</v>
      </c>
      <c r="C30" s="90"/>
      <c r="D30" s="91"/>
      <c r="E30" s="53">
        <f t="shared" si="5"/>
        <v>0</v>
      </c>
      <c r="F30" s="91"/>
      <c r="G30" s="91"/>
      <c r="H30" s="53">
        <f t="shared" si="6"/>
        <v>0</v>
      </c>
      <c r="I30" s="91"/>
      <c r="J30" s="91"/>
      <c r="K30" s="53">
        <f t="shared" si="2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0.35000000000000003</v>
      </c>
      <c r="N30" s="53" t="str">
        <f t="shared" si="3"/>
        <v/>
      </c>
      <c r="O30" s="53">
        <f t="shared" si="4"/>
        <v>0.35000000000000003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118" t="str">
        <f t="shared" si="8"/>
        <v>ok</v>
      </c>
    </row>
    <row r="31" spans="1:21" ht="14.25" customHeight="1" x14ac:dyDescent="0.2">
      <c r="A31" s="41" t="str">
        <f t="shared" si="0"/>
        <v>Di</v>
      </c>
      <c r="B31" s="41">
        <v>25</v>
      </c>
      <c r="C31" s="90"/>
      <c r="D31" s="91"/>
      <c r="E31" s="53">
        <f t="shared" si="5"/>
        <v>0</v>
      </c>
      <c r="F31" s="91"/>
      <c r="G31" s="91"/>
      <c r="H31" s="53">
        <f t="shared" si="6"/>
        <v>0</v>
      </c>
      <c r="I31" s="91"/>
      <c r="J31" s="91"/>
      <c r="K31" s="53">
        <f t="shared" si="2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0.35000000000000003</v>
      </c>
      <c r="N31" s="53" t="str">
        <f t="shared" si="3"/>
        <v/>
      </c>
      <c r="O31" s="53">
        <f t="shared" si="4"/>
        <v>0.35000000000000003</v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118" t="str">
        <f t="shared" si="8"/>
        <v>ok</v>
      </c>
    </row>
    <row r="32" spans="1:21" ht="14.25" customHeight="1" x14ac:dyDescent="0.2">
      <c r="A32" s="41" t="str">
        <f t="shared" si="0"/>
        <v>Mi</v>
      </c>
      <c r="B32" s="41">
        <v>26</v>
      </c>
      <c r="C32" s="90"/>
      <c r="D32" s="91"/>
      <c r="E32" s="53">
        <f t="shared" si="5"/>
        <v>0</v>
      </c>
      <c r="F32" s="91"/>
      <c r="G32" s="91"/>
      <c r="H32" s="53">
        <f t="shared" si="6"/>
        <v>0</v>
      </c>
      <c r="I32" s="91"/>
      <c r="J32" s="91"/>
      <c r="K32" s="53">
        <f t="shared" si="2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0.35000000000000003</v>
      </c>
      <c r="N32" s="53" t="str">
        <f t="shared" si="3"/>
        <v/>
      </c>
      <c r="O32" s="53">
        <f t="shared" si="4"/>
        <v>0.35000000000000003</v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118" t="str">
        <f t="shared" si="8"/>
        <v>ok</v>
      </c>
    </row>
    <row r="33" spans="1:21" ht="14.25" customHeight="1" x14ac:dyDescent="0.2">
      <c r="A33" s="41" t="str">
        <f t="shared" si="0"/>
        <v>Do</v>
      </c>
      <c r="B33" s="41">
        <v>27</v>
      </c>
      <c r="C33" s="90"/>
      <c r="D33" s="91"/>
      <c r="E33" s="53">
        <f t="shared" si="5"/>
        <v>0</v>
      </c>
      <c r="F33" s="91"/>
      <c r="G33" s="91"/>
      <c r="H33" s="53">
        <f t="shared" si="6"/>
        <v>0</v>
      </c>
      <c r="I33" s="91"/>
      <c r="J33" s="91"/>
      <c r="K33" s="53">
        <f t="shared" si="2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0.35000000000000003</v>
      </c>
      <c r="N33" s="53" t="str">
        <f t="shared" si="3"/>
        <v/>
      </c>
      <c r="O33" s="53">
        <f t="shared" si="4"/>
        <v>0.35000000000000003</v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118" t="str">
        <f t="shared" si="8"/>
        <v>ok</v>
      </c>
      <c r="U33" s="216"/>
    </row>
    <row r="34" spans="1:21" ht="14.25" customHeight="1" x14ac:dyDescent="0.2">
      <c r="A34" s="41" t="str">
        <f t="shared" si="0"/>
        <v>Fr</v>
      </c>
      <c r="B34" s="41">
        <v>28</v>
      </c>
      <c r="C34" s="90"/>
      <c r="D34" s="91"/>
      <c r="E34" s="53">
        <f t="shared" si="5"/>
        <v>0</v>
      </c>
      <c r="F34" s="91"/>
      <c r="G34" s="91"/>
      <c r="H34" s="53">
        <f t="shared" si="6"/>
        <v>0</v>
      </c>
      <c r="I34" s="91"/>
      <c r="J34" s="91"/>
      <c r="K34" s="53">
        <f t="shared" si="2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0.35000000000000003</v>
      </c>
      <c r="N34" s="53" t="str">
        <f t="shared" si="3"/>
        <v/>
      </c>
      <c r="O34" s="53">
        <f t="shared" si="4"/>
        <v>0.35000000000000003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118" t="str">
        <f t="shared" si="8"/>
        <v>ok</v>
      </c>
    </row>
    <row r="35" spans="1:21" ht="14.25" customHeight="1" x14ac:dyDescent="0.2">
      <c r="A35" s="41" t="str">
        <f t="shared" si="0"/>
        <v/>
      </c>
      <c r="B35" s="41">
        <v>29</v>
      </c>
      <c r="C35" s="90"/>
      <c r="D35" s="91"/>
      <c r="E35" s="53">
        <f t="shared" si="5"/>
        <v>0</v>
      </c>
      <c r="F35" s="91"/>
      <c r="G35" s="91"/>
      <c r="H35" s="53">
        <f t="shared" si="6"/>
        <v>0</v>
      </c>
      <c r="I35" s="91"/>
      <c r="J35" s="91"/>
      <c r="K35" s="53">
        <f t="shared" si="2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</v>
      </c>
      <c r="N35" s="53" t="str">
        <f t="shared" si="3"/>
        <v/>
      </c>
      <c r="O35" s="53" t="str">
        <f t="shared" si="4"/>
        <v/>
      </c>
      <c r="P35" s="92"/>
      <c r="Q35" s="93"/>
      <c r="R35" s="94" t="str">
        <f>IF(Q35&lt;&gt;"",IF(FIND(Q35,CONCATENATE(Steuertabelle!$E$2,Q35))&gt;=LEN(Steuertabelle!$E$2),"F",""),"")</f>
        <v/>
      </c>
      <c r="S35" s="95"/>
      <c r="T35" s="118" t="str">
        <f t="shared" si="8"/>
        <v>F</v>
      </c>
      <c r="U35" s="215"/>
    </row>
    <row r="36" spans="1:21" ht="14.25" customHeight="1" x14ac:dyDescent="0.2">
      <c r="A36" s="41" t="str">
        <f t="shared" si="0"/>
        <v/>
      </c>
      <c r="B36" s="103">
        <v>30</v>
      </c>
      <c r="C36" s="104"/>
      <c r="D36" s="105"/>
      <c r="E36" s="53">
        <f t="shared" si="5"/>
        <v>0</v>
      </c>
      <c r="F36" s="91"/>
      <c r="G36" s="91"/>
      <c r="H36" s="53">
        <f t="shared" si="6"/>
        <v>0</v>
      </c>
      <c r="I36" s="105"/>
      <c r="J36" s="105"/>
      <c r="K36" s="106">
        <f t="shared" si="2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</v>
      </c>
      <c r="N36" s="53" t="str">
        <f t="shared" si="3"/>
        <v/>
      </c>
      <c r="O36" s="53" t="str">
        <f t="shared" si="4"/>
        <v/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118" t="str">
        <f t="shared" si="8"/>
        <v>F</v>
      </c>
    </row>
    <row r="37" spans="1:21" ht="14.25" customHeight="1" x14ac:dyDescent="0.2">
      <c r="A37" s="41" t="str">
        <f t="shared" si="0"/>
        <v/>
      </c>
      <c r="B37" s="103">
        <v>31</v>
      </c>
      <c r="C37" s="104"/>
      <c r="D37" s="105"/>
      <c r="E37" s="53">
        <f t="shared" si="5"/>
        <v>0</v>
      </c>
      <c r="F37" s="91"/>
      <c r="G37" s="91"/>
      <c r="H37" s="53">
        <f t="shared" si="6"/>
        <v>0</v>
      </c>
      <c r="I37" s="105"/>
      <c r="J37" s="105"/>
      <c r="K37" s="106">
        <f t="shared" si="2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</v>
      </c>
      <c r="N37" s="53" t="str">
        <f t="shared" si="3"/>
        <v/>
      </c>
      <c r="O37" s="53" t="str">
        <f t="shared" si="4"/>
        <v/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118" t="str">
        <f t="shared" si="8"/>
        <v>F</v>
      </c>
    </row>
    <row r="38" spans="1:21" ht="12.75" x14ac:dyDescent="0.2">
      <c r="A38" s="42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17">
        <f>SUM(L7:L37)</f>
        <v>0</v>
      </c>
      <c r="M38" s="85">
        <f>SUM(M7:M37)</f>
        <v>6.9999999999999973</v>
      </c>
      <c r="N38" s="85">
        <f>SUM(N7:N37)</f>
        <v>0</v>
      </c>
      <c r="O38" s="86">
        <f>SUM(O7:O37)</f>
        <v>6.9999999999999973</v>
      </c>
      <c r="P38" s="87">
        <f>SUM(P7:P37)</f>
        <v>0</v>
      </c>
      <c r="Q38" s="114"/>
      <c r="R38" s="14" t="s">
        <v>80</v>
      </c>
      <c r="S38" s="88">
        <f>SUM(S7:S37)</f>
        <v>0</v>
      </c>
      <c r="T38" s="1">
        <f>(-(VALUE(LEFT(TEXT(M38,"tt:hh:mm"),2))*1440)-(HOUR(M38)*60)-MINUTE(M38))</f>
        <v>-10080</v>
      </c>
    </row>
    <row r="39" spans="1:21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114"/>
      <c r="R39" s="55" t="s">
        <v>82</v>
      </c>
      <c r="S39" s="97">
        <f>Januar!S40</f>
        <v>25</v>
      </c>
      <c r="T39" s="1">
        <f>(+(VALUE(LEFT(TEXT(L38,"tt:hh:mm"),2))*1440)+(HOUR(L38)*60)+MINUTE(L38))</f>
        <v>0</v>
      </c>
    </row>
    <row r="40" spans="1:21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110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-352</v>
      </c>
    </row>
    <row r="41" spans="1:21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-184</v>
      </c>
      <c r="O41" s="99">
        <f>Januar!O42</f>
        <v>48</v>
      </c>
      <c r="P41" s="74"/>
      <c r="Q41" s="115" t="s">
        <v>17</v>
      </c>
      <c r="R41" s="2"/>
      <c r="S41" s="6"/>
      <c r="T41" s="1">
        <f>(T39+T38+(N41*60)+IF(N41&lt;0,-O41,O41))-(60*T40)</f>
        <v>-48</v>
      </c>
    </row>
    <row r="42" spans="1:21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-352:</v>
      </c>
      <c r="O42" s="78">
        <f>ABS(T41)</f>
        <v>48</v>
      </c>
      <c r="P42" s="75"/>
      <c r="Q42" s="232"/>
      <c r="R42" s="233"/>
      <c r="S42" s="234"/>
    </row>
    <row r="43" spans="1:21" ht="12.75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19" t="str">
        <f>LEFT(Januar!N42,LEN(Januar!N42)-1)</f>
        <v>-184</v>
      </c>
      <c r="O43" s="73"/>
      <c r="P43" s="6"/>
      <c r="Q43" s="116" t="s">
        <v>18</v>
      </c>
      <c r="R43" s="2"/>
      <c r="S43" s="6"/>
    </row>
    <row r="44" spans="1:21" ht="14.25" x14ac:dyDescent="0.2">
      <c r="A44" s="256"/>
      <c r="B44" s="257"/>
      <c r="C44" s="258">
        <f>Januar!C44</f>
        <v>1</v>
      </c>
      <c r="D44" s="259"/>
      <c r="E44" s="222" t="str">
        <f>CONCATENATE(TEXT(VALUE(LEFT(TEXT(M38,"tt:hh:mm"),2))*24+HOUR(M38),"@"),":",TEXT(MINUTE(M38),"00"))</f>
        <v>168:00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-168</v>
      </c>
      <c r="J44" s="70">
        <f>ABS(IF(AND(T44&lt;0,T44&gt;-59),T44,T44-(60*I44)))</f>
        <v>0</v>
      </c>
      <c r="K44" s="77"/>
      <c r="L44" s="73"/>
      <c r="M44" s="73"/>
      <c r="N44" s="68"/>
      <c r="O44" s="69"/>
      <c r="P44" s="6"/>
      <c r="Q44" s="224"/>
      <c r="R44" s="225"/>
      <c r="S44" s="226"/>
      <c r="T44" s="83">
        <f>VALUE(LEFT(G44,FIND(":",G44)-1))*60+VALUE(RIGHT(G44,LEN(G44)-FIND(":",G44)))-VALUE(LEFT(E44,FIND(":",E44)-1))*60-VALUE(RIGHT(E44,LEN(E44)-FIND(":",E44)))</f>
        <v>-10080</v>
      </c>
    </row>
    <row r="45" spans="1:21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(=168,00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(=-168,00 Std.)</v>
      </c>
      <c r="J45" s="220"/>
      <c r="K45" s="34"/>
      <c r="L45" s="35"/>
      <c r="M45" s="35"/>
      <c r="N45" s="7"/>
      <c r="O45" s="7"/>
      <c r="P45" s="8"/>
      <c r="Q45" s="110"/>
      <c r="R45" s="7"/>
      <c r="S45" s="8"/>
    </row>
    <row r="46" spans="1:21" x14ac:dyDescent="0.2">
      <c r="I46" s="66"/>
    </row>
  </sheetData>
  <sheetProtection sheet="1" objects="1" scenarios="1" selectLockedCells="1"/>
  <mergeCells count="29">
    <mergeCell ref="G42:H42"/>
    <mergeCell ref="E45:F45"/>
    <mergeCell ref="G45:H45"/>
    <mergeCell ref="I45:J45"/>
    <mergeCell ref="G44:H44"/>
    <mergeCell ref="E42:F42"/>
    <mergeCell ref="Q44:S44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C42:D42"/>
    <mergeCell ref="E41:F41"/>
    <mergeCell ref="A44:B44"/>
    <mergeCell ref="C44:D44"/>
    <mergeCell ref="E44:F44"/>
    <mergeCell ref="K41:M41"/>
    <mergeCell ref="I41:J41"/>
    <mergeCell ref="A4:B4"/>
    <mergeCell ref="C41:D41"/>
    <mergeCell ref="G41:H41"/>
    <mergeCell ref="C4:E4"/>
    <mergeCell ref="F4:H4"/>
  </mergeCells>
  <phoneticPr fontId="2" type="noConversion"/>
  <conditionalFormatting sqref="P7:P34 R7:S34 R36:S37 P36:P37">
    <cfRule type="expression" dxfId="116" priority="28" stopIfTrue="1">
      <formula>IF($M7=0,TRUE,FALSE)</formula>
    </cfRule>
  </conditionalFormatting>
  <conditionalFormatting sqref="Q7:Q34 Q36:Q37">
    <cfRule type="expression" dxfId="115" priority="29" stopIfTrue="1">
      <formula>IF($R7="F",TRUE,FALSE)</formula>
    </cfRule>
    <cfRule type="expression" dxfId="114" priority="30" stopIfTrue="1">
      <formula>IF($M7=0,TRUE,FALSE)</formula>
    </cfRule>
  </conditionalFormatting>
  <conditionalFormatting sqref="B36:D37 B8:D34 I36:K37 B7 D7 I7:K34 N36:O37 N7:O34">
    <cfRule type="expression" dxfId="113" priority="31" stopIfTrue="1">
      <formula>IF($T7="F",TRUE,FALSE)</formula>
    </cfRule>
    <cfRule type="expression" dxfId="112" priority="32" stopIfTrue="1">
      <formula>IF($M7=0,TRUE,FALSE)</formula>
    </cfRule>
  </conditionalFormatting>
  <conditionalFormatting sqref="P35 R35:S35">
    <cfRule type="expression" dxfId="111" priority="9" stopIfTrue="1">
      <formula>IF($M35=0,TRUE,FALSE)</formula>
    </cfRule>
  </conditionalFormatting>
  <conditionalFormatting sqref="Q35">
    <cfRule type="expression" dxfId="110" priority="10" stopIfTrue="1">
      <formula>IF($R35="F",TRUE,FALSE)</formula>
    </cfRule>
    <cfRule type="expression" dxfId="109" priority="11" stopIfTrue="1">
      <formula>IF($M35=0,TRUE,FALSE)</formula>
    </cfRule>
  </conditionalFormatting>
  <conditionalFormatting sqref="B35:D35 I35:K35 N35:O35">
    <cfRule type="expression" dxfId="108" priority="12" stopIfTrue="1">
      <formula>IF($T35="F",TRUE,FALSE)</formula>
    </cfRule>
    <cfRule type="expression" dxfId="107" priority="13" stopIfTrue="1">
      <formula>IF($M35=0,TRUE,FALSE)</formula>
    </cfRule>
  </conditionalFormatting>
  <conditionalFormatting sqref="A7:A37">
    <cfRule type="expression" dxfId="106" priority="7" stopIfTrue="1">
      <formula>IF($T7="F",TRUE,FALSE)</formula>
    </cfRule>
    <cfRule type="expression" dxfId="105" priority="8" stopIfTrue="1">
      <formula>IF($M7=0,TRUE,FALSE)</formula>
    </cfRule>
  </conditionalFormatting>
  <conditionalFormatting sqref="E7:H37">
    <cfRule type="expression" dxfId="104" priority="5" stopIfTrue="1">
      <formula>IF($T7="F",TRUE,FALSE)</formula>
    </cfRule>
    <cfRule type="expression" dxfId="103" priority="6" stopIfTrue="1">
      <formula>IF($M7=0,TRUE,FALSE)</formula>
    </cfRule>
  </conditionalFormatting>
  <conditionalFormatting sqref="M7:M37">
    <cfRule type="expression" dxfId="102" priority="3" stopIfTrue="1">
      <formula>IF($T7="F",TRUE,FALSE)</formula>
    </cfRule>
    <cfRule type="expression" dxfId="101" priority="4" stopIfTrue="1">
      <formula>IF($M7=0,TRUE,FALSE)</formula>
    </cfRule>
  </conditionalFormatting>
  <conditionalFormatting sqref="L7:L37">
    <cfRule type="expression" dxfId="100" priority="1" stopIfTrue="1">
      <formula>IF($T7="F",TRUE,FALSE)</formula>
    </cfRule>
    <cfRule type="expression" dxfId="99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A1:S3 A46:S60 A45:D45 H45 J45:S45 F45 A5:S6 B4:S4 A44:B44 D44:S44 A10:K20 A7:C7 A8:C8 A9:K9 A38:S43 A21:K21 E8:F8 N7:R7 N10:S20 N9:R9 A22:K37 N22:S37 N21:R21 N8:R8 H8:K8 E7:K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Q10" sqref="Q10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Februar!H1</f>
        <v>0</v>
      </c>
      <c r="I1" s="227"/>
      <c r="J1" s="227"/>
      <c r="K1" s="228"/>
      <c r="L1" s="101" t="s">
        <v>12</v>
      </c>
      <c r="M1" s="33"/>
      <c r="N1" s="229">
        <f>Februar!N1</f>
        <v>0</v>
      </c>
      <c r="O1" s="230"/>
      <c r="P1" s="231"/>
      <c r="Q1" s="102" t="s">
        <v>13</v>
      </c>
      <c r="R1" s="229">
        <f>Februar!R1</f>
        <v>0</v>
      </c>
      <c r="S1" s="231"/>
    </row>
    <row r="2" spans="1:20" ht="12.75" x14ac:dyDescent="0.2">
      <c r="A2" s="81">
        <v>3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>
        <f>DATE(A4,$A$2,1)</f>
        <v>45717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>IF(T7="F","",LEFT(TEXT(DATE($A$4,$A$2,B7),"TTTT"),2))</f>
        <v>Sa</v>
      </c>
      <c r="B7" s="41">
        <v>1</v>
      </c>
      <c r="C7" s="90"/>
      <c r="D7" s="91"/>
      <c r="E7" s="53">
        <f t="shared" ref="E7:E37" si="0"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 t="shared" ref="K7:K37" si="1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</v>
      </c>
      <c r="N7" s="53" t="str">
        <f t="shared" ref="N7:N37" si="2">IF(L7&gt;M7,L7-M7,"")</f>
        <v/>
      </c>
      <c r="O7" s="53" t="str">
        <f t="shared" ref="O7:O37" si="3">IF(L7&lt;M7,-L7+M7,"")</f>
        <v/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4">IF(MONTH(DATE($A$4,$A$2,B7))&lt;&gt;$A$2,"F","ok")</f>
        <v>ok</v>
      </c>
    </row>
    <row r="8" spans="1:20" ht="14.25" customHeight="1" x14ac:dyDescent="0.2">
      <c r="A8" s="41" t="str">
        <f t="shared" ref="A8:A37" si="5">IF(T8="F","",LEFT(TEXT(DATE($A$4,$A$2,B8),"TTTT"),2))</f>
        <v>So</v>
      </c>
      <c r="B8" s="41">
        <v>2</v>
      </c>
      <c r="C8" s="90"/>
      <c r="D8" s="91"/>
      <c r="E8" s="53">
        <f t="shared" si="0"/>
        <v>0</v>
      </c>
      <c r="F8" s="91"/>
      <c r="G8" s="91"/>
      <c r="H8" s="53">
        <f t="shared" ref="H8:H37" si="6">IF(OR(S8=1,),TIME(8,24,0)*$C$44/2,TIME(HOUR(G8),MINUTE(G8),0)-TIME(HOUR(F8),MINUTE(F8),0))</f>
        <v>0</v>
      </c>
      <c r="I8" s="91"/>
      <c r="J8" s="91"/>
      <c r="K8" s="53">
        <f t="shared" si="1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</v>
      </c>
      <c r="N8" s="53" t="str">
        <f t="shared" si="2"/>
        <v/>
      </c>
      <c r="O8" s="53" t="str">
        <f t="shared" si="3"/>
        <v/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4"/>
        <v>ok</v>
      </c>
    </row>
    <row r="9" spans="1:20" ht="14.25" customHeight="1" x14ac:dyDescent="0.2">
      <c r="A9" s="41" t="str">
        <f t="shared" si="5"/>
        <v>Mo</v>
      </c>
      <c r="B9" s="41">
        <v>3</v>
      </c>
      <c r="C9" s="90"/>
      <c r="D9" s="91"/>
      <c r="E9" s="53">
        <f t="shared" si="0"/>
        <v>0</v>
      </c>
      <c r="F9" s="91"/>
      <c r="G9" s="91"/>
      <c r="H9" s="53">
        <f t="shared" si="6"/>
        <v>0</v>
      </c>
      <c r="I9" s="91"/>
      <c r="J9" s="91"/>
      <c r="K9" s="53">
        <f t="shared" si="1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53" t="str">
        <f t="shared" si="2"/>
        <v/>
      </c>
      <c r="O9" s="53">
        <f t="shared" si="3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4"/>
        <v>ok</v>
      </c>
    </row>
    <row r="10" spans="1:20" ht="14.25" customHeight="1" x14ac:dyDescent="0.2">
      <c r="A10" s="41" t="str">
        <f t="shared" si="5"/>
        <v>Di</v>
      </c>
      <c r="B10" s="41">
        <v>4</v>
      </c>
      <c r="C10" s="90"/>
      <c r="D10" s="91"/>
      <c r="E10" s="53">
        <f t="shared" si="0"/>
        <v>0</v>
      </c>
      <c r="F10" s="91"/>
      <c r="G10" s="91"/>
      <c r="H10" s="53">
        <f t="shared" si="6"/>
        <v>0</v>
      </c>
      <c r="I10" s="91"/>
      <c r="J10" s="91"/>
      <c r="K10" s="53">
        <f t="shared" si="1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0.35000000000000003</v>
      </c>
      <c r="N10" s="53" t="str">
        <f t="shared" si="2"/>
        <v/>
      </c>
      <c r="O10" s="53">
        <f t="shared" si="3"/>
        <v>0.35000000000000003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4"/>
        <v>ok</v>
      </c>
    </row>
    <row r="11" spans="1:20" ht="14.25" customHeight="1" x14ac:dyDescent="0.2">
      <c r="A11" s="41" t="str">
        <f t="shared" si="5"/>
        <v>Mi</v>
      </c>
      <c r="B11" s="41">
        <v>5</v>
      </c>
      <c r="C11" s="90"/>
      <c r="D11" s="91"/>
      <c r="E11" s="53">
        <f t="shared" si="0"/>
        <v>0</v>
      </c>
      <c r="F11" s="91"/>
      <c r="G11" s="91"/>
      <c r="H11" s="53">
        <f t="shared" si="6"/>
        <v>0</v>
      </c>
      <c r="I11" s="91"/>
      <c r="J11" s="91"/>
      <c r="K11" s="53">
        <f t="shared" si="1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0.35000000000000003</v>
      </c>
      <c r="N11" s="53" t="str">
        <f t="shared" si="2"/>
        <v/>
      </c>
      <c r="O11" s="53">
        <f t="shared" si="3"/>
        <v>0.35000000000000003</v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4"/>
        <v>ok</v>
      </c>
    </row>
    <row r="12" spans="1:20" ht="14.25" customHeight="1" x14ac:dyDescent="0.2">
      <c r="A12" s="41" t="str">
        <f t="shared" si="5"/>
        <v>Do</v>
      </c>
      <c r="B12" s="41">
        <v>6</v>
      </c>
      <c r="C12" s="90"/>
      <c r="D12" s="91"/>
      <c r="E12" s="53">
        <f t="shared" si="0"/>
        <v>0</v>
      </c>
      <c r="F12" s="91"/>
      <c r="G12" s="91"/>
      <c r="H12" s="53">
        <f t="shared" si="6"/>
        <v>0</v>
      </c>
      <c r="I12" s="91"/>
      <c r="J12" s="91"/>
      <c r="K12" s="53">
        <f t="shared" si="1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0.35000000000000003</v>
      </c>
      <c r="N12" s="53" t="str">
        <f t="shared" si="2"/>
        <v/>
      </c>
      <c r="O12" s="53">
        <f t="shared" si="3"/>
        <v>0.35000000000000003</v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4"/>
        <v>ok</v>
      </c>
    </row>
    <row r="13" spans="1:20" ht="14.25" customHeight="1" x14ac:dyDescent="0.2">
      <c r="A13" s="41" t="str">
        <f t="shared" si="5"/>
        <v>Fr</v>
      </c>
      <c r="B13" s="41">
        <v>7</v>
      </c>
      <c r="C13" s="90"/>
      <c r="D13" s="91"/>
      <c r="E13" s="53">
        <f t="shared" si="0"/>
        <v>0</v>
      </c>
      <c r="F13" s="91"/>
      <c r="G13" s="91"/>
      <c r="H13" s="53">
        <f t="shared" si="6"/>
        <v>0</v>
      </c>
      <c r="I13" s="91"/>
      <c r="J13" s="91"/>
      <c r="K13" s="53">
        <f t="shared" si="1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0.35000000000000003</v>
      </c>
      <c r="N13" s="53" t="str">
        <f t="shared" si="2"/>
        <v/>
      </c>
      <c r="O13" s="53">
        <f t="shared" si="3"/>
        <v>0.35000000000000003</v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4"/>
        <v>ok</v>
      </c>
    </row>
    <row r="14" spans="1:20" ht="14.25" customHeight="1" x14ac:dyDescent="0.2">
      <c r="A14" s="41" t="str">
        <f t="shared" si="5"/>
        <v>Sa</v>
      </c>
      <c r="B14" s="41">
        <v>8</v>
      </c>
      <c r="C14" s="90"/>
      <c r="D14" s="91"/>
      <c r="E14" s="53">
        <f t="shared" si="0"/>
        <v>0</v>
      </c>
      <c r="F14" s="91"/>
      <c r="G14" s="91"/>
      <c r="H14" s="53">
        <f t="shared" si="6"/>
        <v>0</v>
      </c>
      <c r="I14" s="91"/>
      <c r="J14" s="91"/>
      <c r="K14" s="53">
        <f t="shared" si="1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</v>
      </c>
      <c r="N14" s="53" t="str">
        <f t="shared" si="2"/>
        <v/>
      </c>
      <c r="O14" s="53" t="str">
        <f t="shared" si="3"/>
        <v/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4"/>
        <v>ok</v>
      </c>
    </row>
    <row r="15" spans="1:20" ht="14.25" customHeight="1" x14ac:dyDescent="0.2">
      <c r="A15" s="41" t="str">
        <f t="shared" si="5"/>
        <v>So</v>
      </c>
      <c r="B15" s="41">
        <v>9</v>
      </c>
      <c r="C15" s="90"/>
      <c r="D15" s="91"/>
      <c r="E15" s="53">
        <f t="shared" si="0"/>
        <v>0</v>
      </c>
      <c r="F15" s="91"/>
      <c r="G15" s="91"/>
      <c r="H15" s="53">
        <f t="shared" si="6"/>
        <v>0</v>
      </c>
      <c r="I15" s="91"/>
      <c r="J15" s="91"/>
      <c r="K15" s="53">
        <f t="shared" si="1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</v>
      </c>
      <c r="N15" s="53" t="str">
        <f t="shared" si="2"/>
        <v/>
      </c>
      <c r="O15" s="53" t="str">
        <f t="shared" si="3"/>
        <v/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4"/>
        <v>ok</v>
      </c>
    </row>
    <row r="16" spans="1:20" ht="14.25" customHeight="1" x14ac:dyDescent="0.2">
      <c r="A16" s="41" t="str">
        <f t="shared" si="5"/>
        <v>Mo</v>
      </c>
      <c r="B16" s="41">
        <v>10</v>
      </c>
      <c r="C16" s="90"/>
      <c r="D16" s="91"/>
      <c r="E16" s="53">
        <f t="shared" si="0"/>
        <v>0</v>
      </c>
      <c r="F16" s="91"/>
      <c r="G16" s="91"/>
      <c r="H16" s="53">
        <f t="shared" si="6"/>
        <v>0</v>
      </c>
      <c r="I16" s="91"/>
      <c r="J16" s="91"/>
      <c r="K16" s="53">
        <f t="shared" si="1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0.17500000000000002</v>
      </c>
      <c r="N16" s="53" t="str">
        <f t="shared" si="2"/>
        <v/>
      </c>
      <c r="O16" s="53">
        <f>IF(L16&lt;M16,-L16+M16,"")</f>
        <v>0.17500000000000002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4"/>
        <v>ok</v>
      </c>
    </row>
    <row r="17" spans="1:21" ht="14.25" customHeight="1" x14ac:dyDescent="0.2">
      <c r="A17" s="41" t="str">
        <f t="shared" si="5"/>
        <v>Di</v>
      </c>
      <c r="B17" s="41">
        <v>11</v>
      </c>
      <c r="C17" s="90"/>
      <c r="D17" s="91"/>
      <c r="E17" s="53">
        <f t="shared" si="0"/>
        <v>0</v>
      </c>
      <c r="F17" s="91"/>
      <c r="G17" s="91"/>
      <c r="H17" s="53">
        <f t="shared" si="6"/>
        <v>0</v>
      </c>
      <c r="I17" s="91"/>
      <c r="J17" s="91"/>
      <c r="K17" s="53">
        <f t="shared" si="1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0.35000000000000003</v>
      </c>
      <c r="N17" s="53" t="str">
        <f t="shared" si="2"/>
        <v/>
      </c>
      <c r="O17" s="53">
        <f t="shared" si="3"/>
        <v>0.35000000000000003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4"/>
        <v>ok</v>
      </c>
    </row>
    <row r="18" spans="1:21" ht="14.25" customHeight="1" x14ac:dyDescent="0.2">
      <c r="A18" s="41" t="str">
        <f t="shared" si="5"/>
        <v>Mi</v>
      </c>
      <c r="B18" s="41">
        <v>12</v>
      </c>
      <c r="C18" s="90"/>
      <c r="D18" s="91"/>
      <c r="E18" s="53">
        <f t="shared" si="0"/>
        <v>0</v>
      </c>
      <c r="F18" s="90"/>
      <c r="G18" s="91"/>
      <c r="H18" s="53">
        <f t="shared" si="6"/>
        <v>0</v>
      </c>
      <c r="I18" s="91"/>
      <c r="J18" s="91"/>
      <c r="K18" s="53">
        <f t="shared" si="1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0.17500000000000002</v>
      </c>
      <c r="N18" s="53" t="str">
        <f t="shared" si="2"/>
        <v/>
      </c>
      <c r="O18" s="53">
        <f t="shared" si="3"/>
        <v>0.17500000000000002</v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4"/>
        <v>ok</v>
      </c>
    </row>
    <row r="19" spans="1:21" ht="14.25" customHeight="1" x14ac:dyDescent="0.2">
      <c r="A19" s="41" t="str">
        <f t="shared" si="5"/>
        <v>Do</v>
      </c>
      <c r="B19" s="41">
        <v>13</v>
      </c>
      <c r="C19" s="90"/>
      <c r="D19" s="91"/>
      <c r="E19" s="53">
        <f t="shared" si="0"/>
        <v>0</v>
      </c>
      <c r="F19" s="90"/>
      <c r="G19" s="91"/>
      <c r="H19" s="53">
        <f t="shared" si="6"/>
        <v>0</v>
      </c>
      <c r="I19" s="91"/>
      <c r="J19" s="91"/>
      <c r="K19" s="53">
        <f t="shared" si="1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0.35000000000000003</v>
      </c>
      <c r="N19" s="53" t="str">
        <f t="shared" si="2"/>
        <v/>
      </c>
      <c r="O19" s="53">
        <f t="shared" si="3"/>
        <v>0.35000000000000003</v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4"/>
        <v>ok</v>
      </c>
    </row>
    <row r="20" spans="1:21" ht="14.25" customHeight="1" x14ac:dyDescent="0.2">
      <c r="A20" s="41" t="str">
        <f t="shared" si="5"/>
        <v>Fr</v>
      </c>
      <c r="B20" s="41">
        <v>14</v>
      </c>
      <c r="C20" s="90"/>
      <c r="D20" s="91"/>
      <c r="E20" s="53">
        <f t="shared" si="0"/>
        <v>0</v>
      </c>
      <c r="F20" s="91"/>
      <c r="G20" s="91"/>
      <c r="H20" s="53">
        <f t="shared" si="6"/>
        <v>0</v>
      </c>
      <c r="I20" s="91"/>
      <c r="J20" s="91"/>
      <c r="K20" s="53">
        <f t="shared" si="1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0.35000000000000003</v>
      </c>
      <c r="N20" s="53" t="str">
        <f t="shared" si="2"/>
        <v/>
      </c>
      <c r="O20" s="53">
        <f t="shared" si="3"/>
        <v>0.35000000000000003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4"/>
        <v>ok</v>
      </c>
    </row>
    <row r="21" spans="1:21" ht="14.25" customHeight="1" x14ac:dyDescent="0.2">
      <c r="A21" s="41" t="str">
        <f t="shared" si="5"/>
        <v>Sa</v>
      </c>
      <c r="B21" s="41">
        <v>15</v>
      </c>
      <c r="C21" s="90"/>
      <c r="D21" s="91"/>
      <c r="E21" s="53">
        <f t="shared" si="0"/>
        <v>0</v>
      </c>
      <c r="F21" s="91"/>
      <c r="G21" s="91"/>
      <c r="H21" s="53">
        <f t="shared" si="6"/>
        <v>0</v>
      </c>
      <c r="I21" s="91"/>
      <c r="J21" s="91"/>
      <c r="K21" s="53">
        <f t="shared" si="1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</v>
      </c>
      <c r="N21" s="53" t="str">
        <f t="shared" si="2"/>
        <v/>
      </c>
      <c r="O21" s="53" t="str">
        <f t="shared" si="3"/>
        <v/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4"/>
        <v>ok</v>
      </c>
    </row>
    <row r="22" spans="1:21" ht="14.25" customHeight="1" x14ac:dyDescent="0.2">
      <c r="A22" s="41" t="str">
        <f t="shared" si="5"/>
        <v>So</v>
      </c>
      <c r="B22" s="41">
        <v>16</v>
      </c>
      <c r="C22" s="90"/>
      <c r="D22" s="91"/>
      <c r="E22" s="53">
        <f t="shared" si="0"/>
        <v>0</v>
      </c>
      <c r="F22" s="91"/>
      <c r="G22" s="91"/>
      <c r="H22" s="53">
        <f t="shared" si="6"/>
        <v>0</v>
      </c>
      <c r="I22" s="91"/>
      <c r="J22" s="91"/>
      <c r="K22" s="53">
        <f t="shared" si="1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</v>
      </c>
      <c r="N22" s="53" t="str">
        <f t="shared" si="2"/>
        <v/>
      </c>
      <c r="O22" s="53" t="str">
        <f t="shared" si="3"/>
        <v/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4"/>
        <v>ok</v>
      </c>
    </row>
    <row r="23" spans="1:21" ht="14.25" customHeight="1" x14ac:dyDescent="0.2">
      <c r="A23" s="41" t="str">
        <f t="shared" si="5"/>
        <v>Mo</v>
      </c>
      <c r="B23" s="41">
        <v>17</v>
      </c>
      <c r="C23" s="90"/>
      <c r="D23" s="91"/>
      <c r="E23" s="53">
        <f t="shared" si="0"/>
        <v>0</v>
      </c>
      <c r="F23" s="91"/>
      <c r="G23" s="91"/>
      <c r="H23" s="53">
        <f t="shared" si="6"/>
        <v>0</v>
      </c>
      <c r="I23" s="91"/>
      <c r="J23" s="91"/>
      <c r="K23" s="53">
        <f t="shared" si="1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53" t="str">
        <f t="shared" si="2"/>
        <v/>
      </c>
      <c r="O23" s="53">
        <f t="shared" si="3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4"/>
        <v>ok</v>
      </c>
    </row>
    <row r="24" spans="1:21" ht="14.25" customHeight="1" x14ac:dyDescent="0.2">
      <c r="A24" s="41" t="str">
        <f t="shared" si="5"/>
        <v>Di</v>
      </c>
      <c r="B24" s="41">
        <v>18</v>
      </c>
      <c r="C24" s="90"/>
      <c r="D24" s="91"/>
      <c r="E24" s="53">
        <f t="shared" si="0"/>
        <v>0</v>
      </c>
      <c r="F24" s="91"/>
      <c r="G24" s="91"/>
      <c r="H24" s="53">
        <f t="shared" si="6"/>
        <v>0</v>
      </c>
      <c r="I24" s="91"/>
      <c r="J24" s="91"/>
      <c r="K24" s="53">
        <f t="shared" si="1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0.35000000000000003</v>
      </c>
      <c r="N24" s="53" t="str">
        <f t="shared" si="2"/>
        <v/>
      </c>
      <c r="O24" s="53">
        <f t="shared" si="3"/>
        <v>0.35000000000000003</v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4"/>
        <v>ok</v>
      </c>
    </row>
    <row r="25" spans="1:21" ht="14.25" customHeight="1" x14ac:dyDescent="0.2">
      <c r="A25" s="41" t="str">
        <f t="shared" si="5"/>
        <v>Mi</v>
      </c>
      <c r="B25" s="41">
        <v>19</v>
      </c>
      <c r="C25" s="90"/>
      <c r="D25" s="91"/>
      <c r="E25" s="53">
        <f t="shared" si="0"/>
        <v>0</v>
      </c>
      <c r="F25" s="90"/>
      <c r="G25" s="91"/>
      <c r="H25" s="53">
        <f t="shared" si="6"/>
        <v>0</v>
      </c>
      <c r="I25" s="91"/>
      <c r="J25" s="91"/>
      <c r="K25" s="53">
        <f t="shared" si="1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0.35000000000000003</v>
      </c>
      <c r="N25" s="53" t="str">
        <f t="shared" si="2"/>
        <v/>
      </c>
      <c r="O25" s="53">
        <f t="shared" si="3"/>
        <v>0.35000000000000003</v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4"/>
        <v>ok</v>
      </c>
    </row>
    <row r="26" spans="1:21" ht="14.25" customHeight="1" x14ac:dyDescent="0.2">
      <c r="A26" s="41" t="str">
        <f t="shared" si="5"/>
        <v>Do</v>
      </c>
      <c r="B26" s="41">
        <v>20</v>
      </c>
      <c r="C26" s="90"/>
      <c r="D26" s="91"/>
      <c r="E26" s="53">
        <f t="shared" si="0"/>
        <v>0</v>
      </c>
      <c r="F26" s="90"/>
      <c r="G26" s="91"/>
      <c r="H26" s="53">
        <f t="shared" si="6"/>
        <v>0</v>
      </c>
      <c r="I26" s="91"/>
      <c r="J26" s="91"/>
      <c r="K26" s="53">
        <f t="shared" si="1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0.35000000000000003</v>
      </c>
      <c r="N26" s="53" t="str">
        <f t="shared" si="2"/>
        <v/>
      </c>
      <c r="O26" s="53">
        <f t="shared" si="3"/>
        <v>0.35000000000000003</v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4"/>
        <v>ok</v>
      </c>
    </row>
    <row r="27" spans="1:21" ht="14.25" customHeight="1" x14ac:dyDescent="0.2">
      <c r="A27" s="41" t="str">
        <f t="shared" si="5"/>
        <v>Fr</v>
      </c>
      <c r="B27" s="41">
        <v>21</v>
      </c>
      <c r="C27" s="90"/>
      <c r="D27" s="91"/>
      <c r="E27" s="53">
        <f t="shared" si="0"/>
        <v>0</v>
      </c>
      <c r="F27" s="90"/>
      <c r="G27" s="91"/>
      <c r="H27" s="53">
        <f t="shared" si="6"/>
        <v>0</v>
      </c>
      <c r="I27" s="91"/>
      <c r="J27" s="91"/>
      <c r="K27" s="53">
        <f t="shared" si="1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0.35000000000000003</v>
      </c>
      <c r="N27" s="53" t="str">
        <f t="shared" si="2"/>
        <v/>
      </c>
      <c r="O27" s="53">
        <f t="shared" si="3"/>
        <v>0.35000000000000003</v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4"/>
        <v>ok</v>
      </c>
    </row>
    <row r="28" spans="1:21" ht="14.25" customHeight="1" x14ac:dyDescent="0.2">
      <c r="A28" s="41" t="str">
        <f t="shared" si="5"/>
        <v>Sa</v>
      </c>
      <c r="B28" s="41">
        <v>22</v>
      </c>
      <c r="C28" s="90"/>
      <c r="D28" s="91"/>
      <c r="E28" s="53">
        <f t="shared" si="0"/>
        <v>0</v>
      </c>
      <c r="F28" s="90"/>
      <c r="G28" s="91"/>
      <c r="H28" s="53">
        <f t="shared" si="6"/>
        <v>0</v>
      </c>
      <c r="I28" s="91"/>
      <c r="J28" s="91"/>
      <c r="K28" s="53">
        <f t="shared" si="1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</v>
      </c>
      <c r="N28" s="53" t="str">
        <f t="shared" si="2"/>
        <v/>
      </c>
      <c r="O28" s="53" t="str">
        <f t="shared" si="3"/>
        <v/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4"/>
        <v>ok</v>
      </c>
      <c r="U28" s="2"/>
    </row>
    <row r="29" spans="1:21" ht="14.25" customHeight="1" x14ac:dyDescent="0.2">
      <c r="A29" s="41" t="str">
        <f t="shared" si="5"/>
        <v>So</v>
      </c>
      <c r="B29" s="41">
        <v>23</v>
      </c>
      <c r="C29" s="90"/>
      <c r="D29" s="91"/>
      <c r="E29" s="53">
        <f t="shared" si="0"/>
        <v>0</v>
      </c>
      <c r="F29" s="90"/>
      <c r="G29" s="91"/>
      <c r="H29" s="53">
        <f t="shared" si="6"/>
        <v>0</v>
      </c>
      <c r="I29" s="91"/>
      <c r="J29" s="91"/>
      <c r="K29" s="53">
        <f t="shared" si="1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</v>
      </c>
      <c r="N29" s="53" t="str">
        <f t="shared" si="2"/>
        <v/>
      </c>
      <c r="O29" s="53" t="str">
        <f t="shared" si="3"/>
        <v/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4"/>
        <v>ok</v>
      </c>
    </row>
    <row r="30" spans="1:21" ht="14.25" customHeight="1" x14ac:dyDescent="0.2">
      <c r="A30" s="41" t="str">
        <f>IF(T30="F","",LEFT(TEXT(DATE($A$4,$A$2,B30),"TTTT"),2))</f>
        <v>Mo</v>
      </c>
      <c r="B30" s="41">
        <v>24</v>
      </c>
      <c r="C30" s="90"/>
      <c r="D30" s="91"/>
      <c r="E30" s="53">
        <f t="shared" si="0"/>
        <v>0</v>
      </c>
      <c r="F30" s="90"/>
      <c r="G30" s="91"/>
      <c r="H30" s="53">
        <f t="shared" si="6"/>
        <v>0</v>
      </c>
      <c r="I30" s="91"/>
      <c r="J30" s="91"/>
      <c r="K30" s="53">
        <f t="shared" si="1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0.35000000000000003</v>
      </c>
      <c r="N30" s="53" t="str">
        <f t="shared" si="2"/>
        <v/>
      </c>
      <c r="O30" s="53">
        <f t="shared" si="3"/>
        <v>0.35000000000000003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4"/>
        <v>ok</v>
      </c>
    </row>
    <row r="31" spans="1:21" ht="14.25" customHeight="1" x14ac:dyDescent="0.2">
      <c r="A31" s="41" t="str">
        <f t="shared" si="5"/>
        <v>Di</v>
      </c>
      <c r="B31" s="41">
        <v>25</v>
      </c>
      <c r="C31" s="90"/>
      <c r="D31" s="91"/>
      <c r="E31" s="53">
        <f t="shared" si="0"/>
        <v>0</v>
      </c>
      <c r="F31" s="91"/>
      <c r="G31" s="91"/>
      <c r="H31" s="53">
        <f t="shared" si="6"/>
        <v>0</v>
      </c>
      <c r="I31" s="91"/>
      <c r="J31" s="91"/>
      <c r="K31" s="53">
        <f t="shared" si="1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0.35000000000000003</v>
      </c>
      <c r="N31" s="53" t="str">
        <f t="shared" si="2"/>
        <v/>
      </c>
      <c r="O31" s="53">
        <f t="shared" si="3"/>
        <v>0.35000000000000003</v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4"/>
        <v>ok</v>
      </c>
    </row>
    <row r="32" spans="1:21" ht="14.25" customHeight="1" x14ac:dyDescent="0.2">
      <c r="A32" s="41" t="str">
        <f t="shared" si="5"/>
        <v>Mi</v>
      </c>
      <c r="B32" s="41">
        <v>26</v>
      </c>
      <c r="C32" s="90"/>
      <c r="D32" s="91"/>
      <c r="E32" s="53">
        <f t="shared" si="0"/>
        <v>0</v>
      </c>
      <c r="F32" s="90"/>
      <c r="G32" s="91"/>
      <c r="H32" s="53">
        <f t="shared" si="6"/>
        <v>0</v>
      </c>
      <c r="I32" s="91"/>
      <c r="J32" s="91"/>
      <c r="K32" s="53">
        <f t="shared" si="1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0.35000000000000003</v>
      </c>
      <c r="N32" s="53" t="str">
        <f t="shared" si="2"/>
        <v/>
      </c>
      <c r="O32" s="53">
        <f t="shared" si="3"/>
        <v>0.35000000000000003</v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4"/>
        <v>ok</v>
      </c>
    </row>
    <row r="33" spans="1:20" ht="14.25" customHeight="1" x14ac:dyDescent="0.2">
      <c r="A33" s="41" t="str">
        <f t="shared" si="5"/>
        <v>Do</v>
      </c>
      <c r="B33" s="41">
        <v>27</v>
      </c>
      <c r="C33" s="90"/>
      <c r="D33" s="91"/>
      <c r="E33" s="53">
        <f t="shared" si="0"/>
        <v>0</v>
      </c>
      <c r="F33" s="90"/>
      <c r="G33" s="91"/>
      <c r="H33" s="53">
        <f t="shared" si="6"/>
        <v>0</v>
      </c>
      <c r="I33" s="91"/>
      <c r="J33" s="91"/>
      <c r="K33" s="53">
        <f t="shared" si="1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0.35000000000000003</v>
      </c>
      <c r="N33" s="53" t="str">
        <f t="shared" si="2"/>
        <v/>
      </c>
      <c r="O33" s="53">
        <f t="shared" si="3"/>
        <v>0.35000000000000003</v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4"/>
        <v>ok</v>
      </c>
    </row>
    <row r="34" spans="1:20" ht="14.25" customHeight="1" x14ac:dyDescent="0.2">
      <c r="A34" s="41" t="str">
        <f t="shared" si="5"/>
        <v>Fr</v>
      </c>
      <c r="B34" s="41">
        <v>28</v>
      </c>
      <c r="C34" s="90"/>
      <c r="D34" s="91"/>
      <c r="E34" s="53">
        <f t="shared" si="0"/>
        <v>0</v>
      </c>
      <c r="F34" s="91"/>
      <c r="G34" s="91"/>
      <c r="H34" s="53">
        <f t="shared" si="6"/>
        <v>0</v>
      </c>
      <c r="I34" s="91"/>
      <c r="J34" s="91"/>
      <c r="K34" s="53">
        <f t="shared" si="1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0.35000000000000003</v>
      </c>
      <c r="N34" s="53" t="str">
        <f t="shared" si="2"/>
        <v/>
      </c>
      <c r="O34" s="53">
        <f t="shared" si="3"/>
        <v>0.35000000000000003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4"/>
        <v>ok</v>
      </c>
    </row>
    <row r="35" spans="1:20" ht="14.25" customHeight="1" x14ac:dyDescent="0.2">
      <c r="A35" s="41" t="str">
        <f t="shared" si="5"/>
        <v>Sa</v>
      </c>
      <c r="B35" s="41">
        <v>29</v>
      </c>
      <c r="C35" s="90"/>
      <c r="D35" s="91"/>
      <c r="E35" s="53">
        <f t="shared" si="0"/>
        <v>0</v>
      </c>
      <c r="F35" s="91"/>
      <c r="G35" s="91"/>
      <c r="H35" s="53">
        <f t="shared" si="6"/>
        <v>0</v>
      </c>
      <c r="I35" s="91"/>
      <c r="J35" s="91"/>
      <c r="K35" s="53">
        <f t="shared" si="1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</v>
      </c>
      <c r="N35" s="53" t="str">
        <f t="shared" si="2"/>
        <v/>
      </c>
      <c r="O35" s="53" t="str">
        <f t="shared" si="3"/>
        <v/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4"/>
        <v>ok</v>
      </c>
    </row>
    <row r="36" spans="1:20" ht="14.25" customHeight="1" x14ac:dyDescent="0.2">
      <c r="A36" s="41" t="str">
        <f t="shared" si="5"/>
        <v>So</v>
      </c>
      <c r="B36" s="41">
        <v>30</v>
      </c>
      <c r="C36" s="90"/>
      <c r="D36" s="91"/>
      <c r="E36" s="53">
        <f t="shared" si="0"/>
        <v>0</v>
      </c>
      <c r="F36" s="91"/>
      <c r="G36" s="91"/>
      <c r="H36" s="53">
        <f t="shared" si="6"/>
        <v>0</v>
      </c>
      <c r="I36" s="91"/>
      <c r="J36" s="91"/>
      <c r="K36" s="53">
        <f t="shared" si="1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</v>
      </c>
      <c r="N36" s="53" t="str">
        <f t="shared" si="2"/>
        <v/>
      </c>
      <c r="O36" s="53" t="str">
        <f t="shared" si="3"/>
        <v/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4"/>
        <v>ok</v>
      </c>
    </row>
    <row r="37" spans="1:20" ht="14.25" customHeight="1" x14ac:dyDescent="0.2">
      <c r="A37" s="41" t="str">
        <f t="shared" si="5"/>
        <v>Mo</v>
      </c>
      <c r="B37" s="41">
        <v>31</v>
      </c>
      <c r="C37" s="90"/>
      <c r="D37" s="91"/>
      <c r="E37" s="53">
        <f t="shared" si="0"/>
        <v>0</v>
      </c>
      <c r="F37" s="91"/>
      <c r="G37" s="91"/>
      <c r="H37" s="53">
        <f t="shared" si="6"/>
        <v>0</v>
      </c>
      <c r="I37" s="91"/>
      <c r="J37" s="91"/>
      <c r="K37" s="53">
        <f t="shared" si="1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0.35000000000000003</v>
      </c>
      <c r="N37" s="53" t="str">
        <f t="shared" si="2"/>
        <v/>
      </c>
      <c r="O37" s="53">
        <f t="shared" si="3"/>
        <v>0.35000000000000003</v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4"/>
        <v>ok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6.9999999999999973</v>
      </c>
      <c r="N38" s="85">
        <f>SUM(N7:N37)</f>
        <v>0</v>
      </c>
      <c r="O38" s="86">
        <f>SUM(O7:O37)</f>
        <v>6.9999999999999973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-10080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f>Februar!S40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-520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-352</v>
      </c>
      <c r="O41" s="99">
        <f>Februar!O42</f>
        <v>48</v>
      </c>
      <c r="P41" s="74"/>
      <c r="Q41" s="71" t="s">
        <v>17</v>
      </c>
      <c r="R41" s="2"/>
      <c r="S41" s="6"/>
      <c r="T41" s="1">
        <f>(T39+T38+(N41*60)+IF(N41&lt;0,-O41,O41))-(60*T40)</f>
        <v>-48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-520:</v>
      </c>
      <c r="O42" s="78">
        <f>ABS(T41)</f>
        <v>48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20" t="str">
        <f>LEFT(Februar!N42,LEN(Februar!N42)-1)</f>
        <v>-352</v>
      </c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58">
        <f>Februar!C44</f>
        <v>1</v>
      </c>
      <c r="D44" s="259"/>
      <c r="E44" s="222" t="str">
        <f>CONCATENATE(TEXT(VALUE(LEFT(TEXT(M38,"tt:hh:mm"),2))*24+HOUR(M38),"@"),":",TEXT(MINUTE(M38),"00"))</f>
        <v>168:00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-168</v>
      </c>
      <c r="J44" s="70">
        <f>ABS(IF(AND(T44&lt;0,T44&gt;-59),T44,T44-(60*I44)))</f>
        <v>0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-10080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(=168,00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(=-168,00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G42:H42"/>
    <mergeCell ref="E45:F45"/>
    <mergeCell ref="G45:H45"/>
    <mergeCell ref="I45:J45"/>
    <mergeCell ref="G44:H44"/>
    <mergeCell ref="E42:F42"/>
    <mergeCell ref="Q44:S44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C42:D42"/>
    <mergeCell ref="E41:F41"/>
    <mergeCell ref="A44:B44"/>
    <mergeCell ref="C44:D44"/>
    <mergeCell ref="E44:F44"/>
    <mergeCell ref="K41:M41"/>
    <mergeCell ref="I41:J41"/>
    <mergeCell ref="A4:B4"/>
    <mergeCell ref="C41:D41"/>
    <mergeCell ref="G41:H41"/>
    <mergeCell ref="C4:E4"/>
    <mergeCell ref="F4:H4"/>
  </mergeCells>
  <phoneticPr fontId="2" type="noConversion"/>
  <conditionalFormatting sqref="P7:P37 R7:S37">
    <cfRule type="expression" dxfId="98" priority="7" stopIfTrue="1">
      <formula>IF($M7=0,TRUE,FALSE)</formula>
    </cfRule>
  </conditionalFormatting>
  <conditionalFormatting sqref="Q7:Q37">
    <cfRule type="expression" dxfId="97" priority="8" stopIfTrue="1">
      <formula>IF($R7="F",TRUE,FALSE)</formula>
    </cfRule>
    <cfRule type="expression" dxfId="96" priority="9" stopIfTrue="1">
      <formula>IF($M7=0,TRUE,FALSE)</formula>
    </cfRule>
  </conditionalFormatting>
  <conditionalFormatting sqref="A7:D37 F7:K37 N7:O37">
    <cfRule type="expression" dxfId="95" priority="10" stopIfTrue="1">
      <formula>IF($T7="F",TRUE,FALSE)</formula>
    </cfRule>
    <cfRule type="expression" dxfId="94" priority="11" stopIfTrue="1">
      <formula>IF($M7=0,TRUE,FALSE)</formula>
    </cfRule>
  </conditionalFormatting>
  <conditionalFormatting sqref="E7:E37">
    <cfRule type="expression" dxfId="93" priority="5" stopIfTrue="1">
      <formula>IF($T7="F",TRUE,FALSE)</formula>
    </cfRule>
    <cfRule type="expression" dxfId="92" priority="6" stopIfTrue="1">
      <formula>IF($M7=0,TRUE,FALSE)</formula>
    </cfRule>
  </conditionalFormatting>
  <conditionalFormatting sqref="M7:M37">
    <cfRule type="expression" dxfId="91" priority="3" stopIfTrue="1">
      <formula>IF($T7="F",TRUE,FALSE)</formula>
    </cfRule>
    <cfRule type="expression" dxfId="90" priority="4" stopIfTrue="1">
      <formula>IF($M7=0,TRUE,FALSE)</formula>
    </cfRule>
  </conditionalFormatting>
  <conditionalFormatting sqref="L7:L37">
    <cfRule type="expression" dxfId="89" priority="1" stopIfTrue="1">
      <formula>IF($T7="F",TRUE,FALSE)</formula>
    </cfRule>
    <cfRule type="expression" dxfId="88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A1:S3 A5:S6 B4:S4 A38:S41 A21:K21 N21:S21 A8:K20 A7:K7 N7:S7 A22:K37 N22:S37 N8:S15 N17:S20 N16 P16:S1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H1" sqref="H1:K1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März!H1</f>
        <v>0</v>
      </c>
      <c r="I1" s="227"/>
      <c r="J1" s="227"/>
      <c r="K1" s="228"/>
      <c r="L1" s="101" t="s">
        <v>12</v>
      </c>
      <c r="M1" s="33"/>
      <c r="N1" s="229">
        <f>März!N1</f>
        <v>0</v>
      </c>
      <c r="O1" s="230"/>
      <c r="P1" s="231"/>
      <c r="Q1" s="102" t="s">
        <v>13</v>
      </c>
      <c r="R1" s="229">
        <f>März!R1</f>
        <v>0</v>
      </c>
      <c r="S1" s="231"/>
    </row>
    <row r="2" spans="1:20" ht="12.75" x14ac:dyDescent="0.2">
      <c r="A2" s="81">
        <v>4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>
        <f>DATE(A4,$A$2,1)</f>
        <v>45748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 t="shared" ref="A7:A37" si="0">IF(T7="F","",LEFT(TEXT(DATE($A$4,$A$2,B7),"TTTT"),2))</f>
        <v>Di</v>
      </c>
      <c r="B7" s="41">
        <v>1</v>
      </c>
      <c r="C7" s="90"/>
      <c r="D7" s="91"/>
      <c r="E7" s="53">
        <f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 t="shared" ref="K7:K37" si="1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0.35000000000000003</v>
      </c>
      <c r="N7" s="53" t="str">
        <f t="shared" ref="N7:N37" si="2">IF(L7&gt;M7,L7-M7,"")</f>
        <v/>
      </c>
      <c r="O7" s="53">
        <f t="shared" ref="O7:O37" si="3">IF(L7&lt;M7,-L7+M7,"")</f>
        <v>0.35000000000000003</v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4">IF(MONTH(DATE($A$4,$A$2,B7))&lt;&gt;$A$2,"F","ok")</f>
        <v>ok</v>
      </c>
    </row>
    <row r="8" spans="1:20" ht="14.25" customHeight="1" x14ac:dyDescent="0.2">
      <c r="A8" s="41" t="str">
        <f t="shared" si="0"/>
        <v>Mi</v>
      </c>
      <c r="B8" s="41">
        <v>2</v>
      </c>
      <c r="C8" s="90"/>
      <c r="D8" s="91"/>
      <c r="E8" s="53">
        <f t="shared" ref="E8:E37" si="5">IF(OR(S8=1,S8=0.5),TIME(8,24,0)*$C$44/2,TIME(HOUR(D8),MINUTE(D8),0)-TIME(HOUR(C8),MINUTE(C8),0))</f>
        <v>0</v>
      </c>
      <c r="F8" s="91"/>
      <c r="G8" s="91"/>
      <c r="H8" s="53">
        <f t="shared" ref="H8:H37" si="6">IF(OR(S8=1,),TIME(8,24,0)*$C$44/2,TIME(HOUR(G8),MINUTE(G8),0)-TIME(HOUR(F8),MINUTE(F8),0))</f>
        <v>0</v>
      </c>
      <c r="I8" s="91"/>
      <c r="J8" s="91"/>
      <c r="K8" s="53">
        <f t="shared" si="1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0.35000000000000003</v>
      </c>
      <c r="N8" s="53" t="str">
        <f t="shared" si="2"/>
        <v/>
      </c>
      <c r="O8" s="53">
        <f t="shared" si="3"/>
        <v>0.35000000000000003</v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4"/>
        <v>ok</v>
      </c>
    </row>
    <row r="9" spans="1:20" ht="14.25" customHeight="1" x14ac:dyDescent="0.2">
      <c r="A9" s="41" t="str">
        <f t="shared" si="0"/>
        <v>Do</v>
      </c>
      <c r="B9" s="41">
        <v>3</v>
      </c>
      <c r="C9" s="90"/>
      <c r="D9" s="91"/>
      <c r="E9" s="53">
        <f t="shared" si="5"/>
        <v>0</v>
      </c>
      <c r="F9" s="91"/>
      <c r="G9" s="91"/>
      <c r="H9" s="53">
        <f t="shared" si="6"/>
        <v>0</v>
      </c>
      <c r="I9" s="91"/>
      <c r="J9" s="91"/>
      <c r="K9" s="53">
        <f t="shared" si="1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53" t="str">
        <f t="shared" si="2"/>
        <v/>
      </c>
      <c r="O9" s="53">
        <f t="shared" si="3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4"/>
        <v>ok</v>
      </c>
    </row>
    <row r="10" spans="1:20" ht="14.25" customHeight="1" x14ac:dyDescent="0.2">
      <c r="A10" s="41" t="str">
        <f t="shared" si="0"/>
        <v>Fr</v>
      </c>
      <c r="B10" s="41">
        <v>4</v>
      </c>
      <c r="C10" s="90"/>
      <c r="D10" s="91"/>
      <c r="E10" s="53">
        <f t="shared" si="5"/>
        <v>0</v>
      </c>
      <c r="F10" s="91"/>
      <c r="G10" s="91"/>
      <c r="H10" s="53">
        <f t="shared" si="6"/>
        <v>0</v>
      </c>
      <c r="I10" s="91"/>
      <c r="J10" s="91"/>
      <c r="K10" s="53">
        <f t="shared" si="1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0.35000000000000003</v>
      </c>
      <c r="N10" s="53" t="str">
        <f t="shared" si="2"/>
        <v/>
      </c>
      <c r="O10" s="53">
        <f t="shared" si="3"/>
        <v>0.35000000000000003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4"/>
        <v>ok</v>
      </c>
    </row>
    <row r="11" spans="1:20" ht="14.25" customHeight="1" x14ac:dyDescent="0.2">
      <c r="A11" s="41" t="str">
        <f t="shared" si="0"/>
        <v>Sa</v>
      </c>
      <c r="B11" s="41">
        <v>5</v>
      </c>
      <c r="C11" s="90"/>
      <c r="D11" s="91"/>
      <c r="E11" s="53">
        <f t="shared" si="5"/>
        <v>0</v>
      </c>
      <c r="F11" s="91"/>
      <c r="G11" s="91"/>
      <c r="H11" s="53">
        <f t="shared" si="6"/>
        <v>0</v>
      </c>
      <c r="I11" s="91"/>
      <c r="J11" s="91"/>
      <c r="K11" s="53">
        <f t="shared" si="1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</v>
      </c>
      <c r="N11" s="53" t="str">
        <f t="shared" si="2"/>
        <v/>
      </c>
      <c r="O11" s="53" t="str">
        <f t="shared" si="3"/>
        <v/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4"/>
        <v>ok</v>
      </c>
    </row>
    <row r="12" spans="1:20" ht="14.25" customHeight="1" x14ac:dyDescent="0.2">
      <c r="A12" s="41" t="str">
        <f t="shared" si="0"/>
        <v>So</v>
      </c>
      <c r="B12" s="41">
        <v>6</v>
      </c>
      <c r="C12" s="90"/>
      <c r="D12" s="91"/>
      <c r="E12" s="53">
        <f t="shared" si="5"/>
        <v>0</v>
      </c>
      <c r="F12" s="91"/>
      <c r="G12" s="91"/>
      <c r="H12" s="53">
        <f t="shared" si="6"/>
        <v>0</v>
      </c>
      <c r="I12" s="91"/>
      <c r="J12" s="91"/>
      <c r="K12" s="53">
        <f t="shared" si="1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</v>
      </c>
      <c r="N12" s="53" t="str">
        <f t="shared" si="2"/>
        <v/>
      </c>
      <c r="O12" s="53" t="str">
        <f t="shared" si="3"/>
        <v/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4"/>
        <v>ok</v>
      </c>
    </row>
    <row r="13" spans="1:20" ht="14.25" customHeight="1" x14ac:dyDescent="0.2">
      <c r="A13" s="41" t="str">
        <f t="shared" si="0"/>
        <v>Mo</v>
      </c>
      <c r="B13" s="41">
        <v>7</v>
      </c>
      <c r="C13" s="90"/>
      <c r="D13" s="91"/>
      <c r="E13" s="53">
        <f t="shared" si="5"/>
        <v>0</v>
      </c>
      <c r="F13" s="91"/>
      <c r="G13" s="91"/>
      <c r="H13" s="53">
        <f t="shared" si="6"/>
        <v>0</v>
      </c>
      <c r="I13" s="91"/>
      <c r="J13" s="91"/>
      <c r="K13" s="53">
        <f t="shared" si="1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0.35000000000000003</v>
      </c>
      <c r="N13" s="53" t="str">
        <f t="shared" si="2"/>
        <v/>
      </c>
      <c r="O13" s="53">
        <f t="shared" si="3"/>
        <v>0.35000000000000003</v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4"/>
        <v>ok</v>
      </c>
    </row>
    <row r="14" spans="1:20" ht="14.25" customHeight="1" x14ac:dyDescent="0.2">
      <c r="A14" s="41" t="str">
        <f t="shared" si="0"/>
        <v>Di</v>
      </c>
      <c r="B14" s="41">
        <v>8</v>
      </c>
      <c r="C14" s="90"/>
      <c r="D14" s="91"/>
      <c r="E14" s="53">
        <f t="shared" si="5"/>
        <v>0</v>
      </c>
      <c r="F14" s="91"/>
      <c r="G14" s="91"/>
      <c r="H14" s="53">
        <f t="shared" si="6"/>
        <v>0</v>
      </c>
      <c r="I14" s="91"/>
      <c r="J14" s="91"/>
      <c r="K14" s="53">
        <f t="shared" si="1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0.35000000000000003</v>
      </c>
      <c r="N14" s="53" t="str">
        <f t="shared" si="2"/>
        <v/>
      </c>
      <c r="O14" s="53">
        <f t="shared" si="3"/>
        <v>0.35000000000000003</v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4"/>
        <v>ok</v>
      </c>
    </row>
    <row r="15" spans="1:20" ht="14.25" customHeight="1" x14ac:dyDescent="0.2">
      <c r="A15" s="41" t="str">
        <f t="shared" si="0"/>
        <v>Mi</v>
      </c>
      <c r="B15" s="41">
        <v>9</v>
      </c>
      <c r="C15" s="90"/>
      <c r="D15" s="91"/>
      <c r="E15" s="53">
        <f t="shared" si="5"/>
        <v>0</v>
      </c>
      <c r="F15" s="91"/>
      <c r="G15" s="91"/>
      <c r="H15" s="53">
        <f t="shared" si="6"/>
        <v>0</v>
      </c>
      <c r="I15" s="91"/>
      <c r="J15" s="91"/>
      <c r="K15" s="53">
        <f t="shared" si="1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0.35000000000000003</v>
      </c>
      <c r="N15" s="53" t="str">
        <f t="shared" si="2"/>
        <v/>
      </c>
      <c r="O15" s="53">
        <f t="shared" si="3"/>
        <v>0.35000000000000003</v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4"/>
        <v>ok</v>
      </c>
    </row>
    <row r="16" spans="1:20" ht="14.25" customHeight="1" x14ac:dyDescent="0.2">
      <c r="A16" s="41" t="str">
        <f t="shared" si="0"/>
        <v>Do</v>
      </c>
      <c r="B16" s="41">
        <v>10</v>
      </c>
      <c r="C16" s="90"/>
      <c r="D16" s="91"/>
      <c r="E16" s="53">
        <f t="shared" si="5"/>
        <v>0</v>
      </c>
      <c r="F16" s="91"/>
      <c r="G16" s="91"/>
      <c r="H16" s="53">
        <f t="shared" si="6"/>
        <v>0</v>
      </c>
      <c r="I16" s="91"/>
      <c r="J16" s="91"/>
      <c r="K16" s="53">
        <f t="shared" si="1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0.35000000000000003</v>
      </c>
      <c r="N16" s="53" t="str">
        <f t="shared" si="2"/>
        <v/>
      </c>
      <c r="O16" s="53">
        <f t="shared" si="3"/>
        <v>0.35000000000000003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4"/>
        <v>ok</v>
      </c>
    </row>
    <row r="17" spans="1:21" ht="14.25" customHeight="1" x14ac:dyDescent="0.2">
      <c r="A17" s="41" t="str">
        <f t="shared" si="0"/>
        <v>Fr</v>
      </c>
      <c r="B17" s="41">
        <v>11</v>
      </c>
      <c r="C17" s="90"/>
      <c r="D17" s="91"/>
      <c r="E17" s="53">
        <f t="shared" si="5"/>
        <v>0</v>
      </c>
      <c r="F17" s="91"/>
      <c r="G17" s="91"/>
      <c r="H17" s="53">
        <f t="shared" si="6"/>
        <v>0</v>
      </c>
      <c r="I17" s="91"/>
      <c r="J17" s="91"/>
      <c r="K17" s="53">
        <f t="shared" si="1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0.35000000000000003</v>
      </c>
      <c r="N17" s="53" t="str">
        <f t="shared" si="2"/>
        <v/>
      </c>
      <c r="O17" s="53">
        <f t="shared" si="3"/>
        <v>0.35000000000000003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4"/>
        <v>ok</v>
      </c>
    </row>
    <row r="18" spans="1:21" ht="14.25" customHeight="1" x14ac:dyDescent="0.2">
      <c r="A18" s="41" t="str">
        <f t="shared" si="0"/>
        <v>Sa</v>
      </c>
      <c r="B18" s="41">
        <v>12</v>
      </c>
      <c r="C18" s="90"/>
      <c r="D18" s="91"/>
      <c r="E18" s="53">
        <f t="shared" si="5"/>
        <v>0</v>
      </c>
      <c r="F18" s="90"/>
      <c r="G18" s="91"/>
      <c r="H18" s="53">
        <f t="shared" si="6"/>
        <v>0</v>
      </c>
      <c r="I18" s="91"/>
      <c r="J18" s="91"/>
      <c r="K18" s="53">
        <f t="shared" si="1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</v>
      </c>
      <c r="N18" s="53" t="str">
        <f t="shared" si="2"/>
        <v/>
      </c>
      <c r="O18" s="53" t="str">
        <f t="shared" si="3"/>
        <v/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4"/>
        <v>ok</v>
      </c>
    </row>
    <row r="19" spans="1:21" ht="14.25" customHeight="1" x14ac:dyDescent="0.2">
      <c r="A19" s="41" t="str">
        <f t="shared" si="0"/>
        <v>So</v>
      </c>
      <c r="B19" s="41">
        <v>13</v>
      </c>
      <c r="C19" s="90"/>
      <c r="D19" s="91"/>
      <c r="E19" s="53">
        <f t="shared" si="5"/>
        <v>0</v>
      </c>
      <c r="F19" s="90"/>
      <c r="G19" s="91"/>
      <c r="H19" s="53">
        <f t="shared" si="6"/>
        <v>0</v>
      </c>
      <c r="I19" s="91"/>
      <c r="J19" s="91"/>
      <c r="K19" s="53">
        <f t="shared" si="1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</v>
      </c>
      <c r="N19" s="53" t="str">
        <f t="shared" si="2"/>
        <v/>
      </c>
      <c r="O19" s="53" t="str">
        <f t="shared" si="3"/>
        <v/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4"/>
        <v>ok</v>
      </c>
    </row>
    <row r="20" spans="1:21" ht="14.25" customHeight="1" x14ac:dyDescent="0.2">
      <c r="A20" s="41" t="str">
        <f t="shared" si="0"/>
        <v>Mo</v>
      </c>
      <c r="B20" s="41">
        <v>14</v>
      </c>
      <c r="C20" s="90"/>
      <c r="D20" s="91"/>
      <c r="E20" s="53">
        <f t="shared" si="5"/>
        <v>0</v>
      </c>
      <c r="F20" s="91"/>
      <c r="G20" s="91"/>
      <c r="H20" s="53">
        <f t="shared" si="6"/>
        <v>0</v>
      </c>
      <c r="I20" s="91"/>
      <c r="J20" s="91"/>
      <c r="K20" s="53">
        <f t="shared" si="1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0.35000000000000003</v>
      </c>
      <c r="N20" s="53" t="str">
        <f t="shared" si="2"/>
        <v/>
      </c>
      <c r="O20" s="53">
        <f t="shared" si="3"/>
        <v>0.35000000000000003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4"/>
        <v>ok</v>
      </c>
    </row>
    <row r="21" spans="1:21" ht="14.25" customHeight="1" x14ac:dyDescent="0.2">
      <c r="A21" s="41" t="str">
        <f t="shared" si="0"/>
        <v>Di</v>
      </c>
      <c r="B21" s="41">
        <v>15</v>
      </c>
      <c r="C21" s="90"/>
      <c r="D21" s="91"/>
      <c r="E21" s="53">
        <f t="shared" si="5"/>
        <v>0</v>
      </c>
      <c r="F21" s="91"/>
      <c r="G21" s="91"/>
      <c r="H21" s="53">
        <f t="shared" si="6"/>
        <v>0</v>
      </c>
      <c r="I21" s="91"/>
      <c r="J21" s="91"/>
      <c r="K21" s="53">
        <f t="shared" si="1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0.35000000000000003</v>
      </c>
      <c r="N21" s="53" t="str">
        <f t="shared" si="2"/>
        <v/>
      </c>
      <c r="O21" s="53">
        <f t="shared" si="3"/>
        <v>0.35000000000000003</v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4"/>
        <v>ok</v>
      </c>
    </row>
    <row r="22" spans="1:21" ht="14.25" customHeight="1" x14ac:dyDescent="0.2">
      <c r="A22" s="41" t="str">
        <f t="shared" si="0"/>
        <v>Mi</v>
      </c>
      <c r="B22" s="41">
        <v>16</v>
      </c>
      <c r="C22" s="90"/>
      <c r="D22" s="91"/>
      <c r="E22" s="53">
        <f t="shared" si="5"/>
        <v>0</v>
      </c>
      <c r="F22" s="91"/>
      <c r="G22" s="91"/>
      <c r="H22" s="53">
        <f t="shared" si="6"/>
        <v>0</v>
      </c>
      <c r="I22" s="91"/>
      <c r="J22" s="91"/>
      <c r="K22" s="53">
        <f t="shared" si="1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0.35000000000000003</v>
      </c>
      <c r="N22" s="53" t="str">
        <f t="shared" si="2"/>
        <v/>
      </c>
      <c r="O22" s="53">
        <f t="shared" si="3"/>
        <v>0.35000000000000003</v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4"/>
        <v>ok</v>
      </c>
    </row>
    <row r="23" spans="1:21" ht="14.25" customHeight="1" x14ac:dyDescent="0.2">
      <c r="A23" s="41" t="str">
        <f t="shared" si="0"/>
        <v>Do</v>
      </c>
      <c r="B23" s="41">
        <v>17</v>
      </c>
      <c r="C23" s="90"/>
      <c r="D23" s="91"/>
      <c r="E23" s="53">
        <f t="shared" si="5"/>
        <v>0</v>
      </c>
      <c r="F23" s="91"/>
      <c r="G23" s="91"/>
      <c r="H23" s="53">
        <f t="shared" si="6"/>
        <v>0</v>
      </c>
      <c r="I23" s="91"/>
      <c r="J23" s="91"/>
      <c r="K23" s="53">
        <f t="shared" si="1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53" t="str">
        <f t="shared" si="2"/>
        <v/>
      </c>
      <c r="O23" s="53">
        <f t="shared" si="3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4"/>
        <v>ok</v>
      </c>
    </row>
    <row r="24" spans="1:21" ht="14.25" customHeight="1" x14ac:dyDescent="0.2">
      <c r="A24" s="41" t="str">
        <f t="shared" si="0"/>
        <v>Fr</v>
      </c>
      <c r="B24" s="41">
        <v>18</v>
      </c>
      <c r="C24" s="90"/>
      <c r="D24" s="91"/>
      <c r="E24" s="53">
        <f t="shared" si="5"/>
        <v>0</v>
      </c>
      <c r="F24" s="91"/>
      <c r="G24" s="91"/>
      <c r="H24" s="53">
        <f t="shared" si="6"/>
        <v>0</v>
      </c>
      <c r="I24" s="91"/>
      <c r="J24" s="91"/>
      <c r="K24" s="53">
        <f t="shared" si="1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</v>
      </c>
      <c r="N24" s="53" t="str">
        <f t="shared" si="2"/>
        <v/>
      </c>
      <c r="O24" s="53" t="str">
        <f t="shared" si="3"/>
        <v/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4"/>
        <v>ok</v>
      </c>
    </row>
    <row r="25" spans="1:21" ht="14.25" customHeight="1" x14ac:dyDescent="0.2">
      <c r="A25" s="41" t="str">
        <f t="shared" si="0"/>
        <v>Sa</v>
      </c>
      <c r="B25" s="41">
        <v>19</v>
      </c>
      <c r="C25" s="90"/>
      <c r="D25" s="91"/>
      <c r="E25" s="53">
        <f t="shared" si="5"/>
        <v>0</v>
      </c>
      <c r="F25" s="90"/>
      <c r="G25" s="91"/>
      <c r="H25" s="53">
        <f t="shared" si="6"/>
        <v>0</v>
      </c>
      <c r="I25" s="91"/>
      <c r="J25" s="91"/>
      <c r="K25" s="53">
        <f t="shared" si="1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</v>
      </c>
      <c r="N25" s="53" t="str">
        <f t="shared" si="2"/>
        <v/>
      </c>
      <c r="O25" s="53" t="str">
        <f t="shared" si="3"/>
        <v/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4"/>
        <v>ok</v>
      </c>
    </row>
    <row r="26" spans="1:21" ht="14.25" customHeight="1" x14ac:dyDescent="0.2">
      <c r="A26" s="41" t="str">
        <f t="shared" si="0"/>
        <v>So</v>
      </c>
      <c r="B26" s="41">
        <v>20</v>
      </c>
      <c r="C26" s="90"/>
      <c r="D26" s="91"/>
      <c r="E26" s="53">
        <f t="shared" si="5"/>
        <v>0</v>
      </c>
      <c r="F26" s="90"/>
      <c r="G26" s="91"/>
      <c r="H26" s="53">
        <f t="shared" si="6"/>
        <v>0</v>
      </c>
      <c r="I26" s="91"/>
      <c r="J26" s="91"/>
      <c r="K26" s="53">
        <f t="shared" si="1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</v>
      </c>
      <c r="N26" s="53" t="str">
        <f t="shared" si="2"/>
        <v/>
      </c>
      <c r="O26" s="53" t="str">
        <f t="shared" si="3"/>
        <v/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4"/>
        <v>ok</v>
      </c>
    </row>
    <row r="27" spans="1:21" ht="14.25" customHeight="1" x14ac:dyDescent="0.2">
      <c r="A27" s="41" t="str">
        <f t="shared" si="0"/>
        <v>Mo</v>
      </c>
      <c r="B27" s="41">
        <v>21</v>
      </c>
      <c r="C27" s="90"/>
      <c r="D27" s="91"/>
      <c r="E27" s="53">
        <f t="shared" si="5"/>
        <v>0</v>
      </c>
      <c r="F27" s="90"/>
      <c r="G27" s="91"/>
      <c r="H27" s="53">
        <f t="shared" si="6"/>
        <v>0</v>
      </c>
      <c r="I27" s="91"/>
      <c r="J27" s="91"/>
      <c r="K27" s="53">
        <f t="shared" si="1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</v>
      </c>
      <c r="N27" s="53" t="str">
        <f t="shared" si="2"/>
        <v/>
      </c>
      <c r="O27" s="53" t="str">
        <f t="shared" si="3"/>
        <v/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4"/>
        <v>ok</v>
      </c>
    </row>
    <row r="28" spans="1:21" ht="14.25" customHeight="1" x14ac:dyDescent="0.2">
      <c r="A28" s="41" t="str">
        <f t="shared" si="0"/>
        <v>Di</v>
      </c>
      <c r="B28" s="41">
        <v>22</v>
      </c>
      <c r="C28" s="90"/>
      <c r="D28" s="91"/>
      <c r="E28" s="53">
        <f t="shared" si="5"/>
        <v>0</v>
      </c>
      <c r="F28" s="90"/>
      <c r="G28" s="91"/>
      <c r="H28" s="53">
        <f t="shared" si="6"/>
        <v>0</v>
      </c>
      <c r="I28" s="91"/>
      <c r="J28" s="91"/>
      <c r="K28" s="53">
        <f t="shared" si="1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0.35000000000000003</v>
      </c>
      <c r="N28" s="53" t="str">
        <f t="shared" si="2"/>
        <v/>
      </c>
      <c r="O28" s="53">
        <f t="shared" si="3"/>
        <v>0.35000000000000003</v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4"/>
        <v>ok</v>
      </c>
      <c r="U28" s="2"/>
    </row>
    <row r="29" spans="1:21" ht="14.25" customHeight="1" x14ac:dyDescent="0.2">
      <c r="A29" s="41" t="str">
        <f t="shared" si="0"/>
        <v>Mi</v>
      </c>
      <c r="B29" s="41">
        <v>23</v>
      </c>
      <c r="C29" s="90"/>
      <c r="D29" s="91"/>
      <c r="E29" s="53">
        <f t="shared" si="5"/>
        <v>0</v>
      </c>
      <c r="F29" s="90"/>
      <c r="G29" s="91"/>
      <c r="H29" s="53">
        <f t="shared" si="6"/>
        <v>0</v>
      </c>
      <c r="I29" s="91"/>
      <c r="J29" s="91"/>
      <c r="K29" s="53">
        <f t="shared" si="1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0.35000000000000003</v>
      </c>
      <c r="N29" s="53" t="str">
        <f t="shared" si="2"/>
        <v/>
      </c>
      <c r="O29" s="53">
        <f t="shared" si="3"/>
        <v>0.35000000000000003</v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4"/>
        <v>ok</v>
      </c>
    </row>
    <row r="30" spans="1:21" ht="14.25" customHeight="1" x14ac:dyDescent="0.2">
      <c r="A30" s="41" t="str">
        <f t="shared" si="0"/>
        <v>Do</v>
      </c>
      <c r="B30" s="41">
        <v>24</v>
      </c>
      <c r="C30" s="90"/>
      <c r="D30" s="91"/>
      <c r="E30" s="53">
        <f t="shared" si="5"/>
        <v>0</v>
      </c>
      <c r="F30" s="90"/>
      <c r="G30" s="91"/>
      <c r="H30" s="53">
        <f t="shared" si="6"/>
        <v>0</v>
      </c>
      <c r="I30" s="91"/>
      <c r="J30" s="91"/>
      <c r="K30" s="53">
        <f t="shared" si="1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0.35000000000000003</v>
      </c>
      <c r="N30" s="53" t="str">
        <f t="shared" si="2"/>
        <v/>
      </c>
      <c r="O30" s="53">
        <f t="shared" si="3"/>
        <v>0.35000000000000003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4"/>
        <v>ok</v>
      </c>
    </row>
    <row r="31" spans="1:21" ht="14.25" customHeight="1" x14ac:dyDescent="0.2">
      <c r="A31" s="41" t="str">
        <f t="shared" si="0"/>
        <v>Fr</v>
      </c>
      <c r="B31" s="41">
        <v>25</v>
      </c>
      <c r="C31" s="90"/>
      <c r="D31" s="91"/>
      <c r="E31" s="53">
        <f t="shared" si="5"/>
        <v>0</v>
      </c>
      <c r="F31" s="91"/>
      <c r="G31" s="91"/>
      <c r="H31" s="53">
        <f t="shared" si="6"/>
        <v>0</v>
      </c>
      <c r="I31" s="91"/>
      <c r="J31" s="91"/>
      <c r="K31" s="53">
        <f t="shared" si="1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0.35000000000000003</v>
      </c>
      <c r="N31" s="53" t="str">
        <f t="shared" si="2"/>
        <v/>
      </c>
      <c r="O31" s="53">
        <f t="shared" si="3"/>
        <v>0.35000000000000003</v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4"/>
        <v>ok</v>
      </c>
    </row>
    <row r="32" spans="1:21" ht="14.25" customHeight="1" x14ac:dyDescent="0.2">
      <c r="A32" s="41" t="str">
        <f t="shared" si="0"/>
        <v>Sa</v>
      </c>
      <c r="B32" s="41">
        <v>26</v>
      </c>
      <c r="C32" s="90"/>
      <c r="D32" s="91"/>
      <c r="E32" s="53">
        <f t="shared" si="5"/>
        <v>0</v>
      </c>
      <c r="F32" s="90"/>
      <c r="G32" s="91"/>
      <c r="H32" s="53">
        <f t="shared" si="6"/>
        <v>0</v>
      </c>
      <c r="I32" s="91"/>
      <c r="J32" s="91"/>
      <c r="K32" s="53">
        <f t="shared" si="1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</v>
      </c>
      <c r="N32" s="53" t="str">
        <f t="shared" si="2"/>
        <v/>
      </c>
      <c r="O32" s="53" t="str">
        <f t="shared" si="3"/>
        <v/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4"/>
        <v>ok</v>
      </c>
    </row>
    <row r="33" spans="1:20" ht="14.25" customHeight="1" x14ac:dyDescent="0.2">
      <c r="A33" s="41" t="str">
        <f t="shared" si="0"/>
        <v>So</v>
      </c>
      <c r="B33" s="41">
        <v>27</v>
      </c>
      <c r="C33" s="90"/>
      <c r="D33" s="91"/>
      <c r="E33" s="53">
        <f t="shared" si="5"/>
        <v>0</v>
      </c>
      <c r="F33" s="90"/>
      <c r="G33" s="91"/>
      <c r="H33" s="53">
        <f t="shared" si="6"/>
        <v>0</v>
      </c>
      <c r="I33" s="91"/>
      <c r="J33" s="91"/>
      <c r="K33" s="53">
        <f t="shared" si="1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</v>
      </c>
      <c r="N33" s="53" t="str">
        <f t="shared" si="2"/>
        <v/>
      </c>
      <c r="O33" s="53" t="str">
        <f t="shared" si="3"/>
        <v/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4"/>
        <v>ok</v>
      </c>
    </row>
    <row r="34" spans="1:20" ht="14.25" customHeight="1" x14ac:dyDescent="0.2">
      <c r="A34" s="41" t="str">
        <f t="shared" si="0"/>
        <v>Mo</v>
      </c>
      <c r="B34" s="41">
        <v>28</v>
      </c>
      <c r="C34" s="90"/>
      <c r="D34" s="91"/>
      <c r="E34" s="53">
        <f t="shared" si="5"/>
        <v>0</v>
      </c>
      <c r="F34" s="91"/>
      <c r="G34" s="91"/>
      <c r="H34" s="53">
        <f t="shared" si="6"/>
        <v>0</v>
      </c>
      <c r="I34" s="91"/>
      <c r="J34" s="91"/>
      <c r="K34" s="53">
        <f t="shared" si="1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0.35000000000000003</v>
      </c>
      <c r="N34" s="53" t="str">
        <f t="shared" si="2"/>
        <v/>
      </c>
      <c r="O34" s="53">
        <f t="shared" si="3"/>
        <v>0.35000000000000003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4"/>
        <v>ok</v>
      </c>
    </row>
    <row r="35" spans="1:20" ht="14.25" customHeight="1" x14ac:dyDescent="0.2">
      <c r="A35" s="41" t="str">
        <f t="shared" si="0"/>
        <v>Di</v>
      </c>
      <c r="B35" s="41">
        <v>29</v>
      </c>
      <c r="C35" s="90"/>
      <c r="D35" s="91"/>
      <c r="E35" s="53">
        <f t="shared" si="5"/>
        <v>0</v>
      </c>
      <c r="F35" s="91"/>
      <c r="G35" s="91"/>
      <c r="H35" s="53">
        <f t="shared" si="6"/>
        <v>0</v>
      </c>
      <c r="I35" s="91"/>
      <c r="J35" s="91"/>
      <c r="K35" s="53">
        <f t="shared" si="1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0.35000000000000003</v>
      </c>
      <c r="N35" s="53" t="str">
        <f t="shared" si="2"/>
        <v/>
      </c>
      <c r="O35" s="53">
        <f t="shared" si="3"/>
        <v>0.35000000000000003</v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4"/>
        <v>ok</v>
      </c>
    </row>
    <row r="36" spans="1:20" ht="14.25" customHeight="1" x14ac:dyDescent="0.2">
      <c r="A36" s="41" t="str">
        <f t="shared" si="0"/>
        <v>Mi</v>
      </c>
      <c r="B36" s="41">
        <v>30</v>
      </c>
      <c r="C36" s="90"/>
      <c r="D36" s="91"/>
      <c r="E36" s="53">
        <f t="shared" si="5"/>
        <v>0</v>
      </c>
      <c r="F36" s="91"/>
      <c r="G36" s="91"/>
      <c r="H36" s="53">
        <f t="shared" si="6"/>
        <v>0</v>
      </c>
      <c r="I36" s="91"/>
      <c r="J36" s="91"/>
      <c r="K36" s="53">
        <f t="shared" si="1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0.35000000000000003</v>
      </c>
      <c r="N36" s="53" t="str">
        <f t="shared" si="2"/>
        <v/>
      </c>
      <c r="O36" s="53">
        <f t="shared" si="3"/>
        <v>0.35000000000000003</v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4"/>
        <v>ok</v>
      </c>
    </row>
    <row r="37" spans="1:20" ht="14.25" customHeight="1" x14ac:dyDescent="0.2">
      <c r="A37" s="41" t="str">
        <f t="shared" si="0"/>
        <v/>
      </c>
      <c r="B37" s="41">
        <v>31</v>
      </c>
      <c r="C37" s="90"/>
      <c r="D37" s="91"/>
      <c r="E37" s="53">
        <f t="shared" si="5"/>
        <v>0</v>
      </c>
      <c r="F37" s="91"/>
      <c r="G37" s="91"/>
      <c r="H37" s="53">
        <f t="shared" si="6"/>
        <v>0</v>
      </c>
      <c r="I37" s="91"/>
      <c r="J37" s="91"/>
      <c r="K37" s="53">
        <f t="shared" si="1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</v>
      </c>
      <c r="N37" s="53" t="str">
        <f t="shared" si="2"/>
        <v/>
      </c>
      <c r="O37" s="53" t="str">
        <f t="shared" si="3"/>
        <v/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4"/>
        <v>F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6.9999999999999973</v>
      </c>
      <c r="N38" s="85">
        <f>SUM(N7:N37)</f>
        <v>0</v>
      </c>
      <c r="O38" s="86">
        <f>SUM(O7:O37)</f>
        <v>6.9999999999999973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-10080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f>März!S40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-688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-520</v>
      </c>
      <c r="O41" s="99">
        <f>März!O42</f>
        <v>48</v>
      </c>
      <c r="P41" s="74"/>
      <c r="Q41" s="71" t="s">
        <v>17</v>
      </c>
      <c r="R41" s="2"/>
      <c r="S41" s="6"/>
      <c r="T41" s="1">
        <f>(T39+T38+(N41*60)+IF(N41&lt;0,-O41,O41))-(60*T40)</f>
        <v>-48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-688:</v>
      </c>
      <c r="O42" s="78">
        <f>ABS(T41)</f>
        <v>48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20" t="str">
        <f>LEFT(März!N42,LEN(März!N42)-1)</f>
        <v>-520</v>
      </c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58">
        <f>März!C44</f>
        <v>1</v>
      </c>
      <c r="D44" s="259"/>
      <c r="E44" s="222" t="str">
        <f>CONCATENATE(TEXT(VALUE(LEFT(TEXT(M38,"tt:hh:mm"),2))*24+HOUR(M38),"@"),":",TEXT(MINUTE(M38),"00"))</f>
        <v>168:00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-168</v>
      </c>
      <c r="J44" s="70">
        <f>ABS(IF(AND(T44&lt;0,T44&gt;-59),T44,T44-(60*I44)))</f>
        <v>0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-10080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(=168,00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(=-168,00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A44:B44"/>
    <mergeCell ref="C44:D44"/>
    <mergeCell ref="E44:F44"/>
    <mergeCell ref="E42:F42"/>
    <mergeCell ref="K41:M41"/>
    <mergeCell ref="I41:J41"/>
    <mergeCell ref="C41:D41"/>
    <mergeCell ref="G41:H41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G42:H42"/>
    <mergeCell ref="C42:D42"/>
    <mergeCell ref="E41:F41"/>
    <mergeCell ref="A4:B4"/>
    <mergeCell ref="C4:E4"/>
    <mergeCell ref="F4:H4"/>
    <mergeCell ref="E45:F45"/>
    <mergeCell ref="G45:H45"/>
    <mergeCell ref="I45:J45"/>
    <mergeCell ref="G44:H44"/>
    <mergeCell ref="Q44:S44"/>
  </mergeCells>
  <phoneticPr fontId="2" type="noConversion"/>
  <conditionalFormatting sqref="P7:P37 R7:S37">
    <cfRule type="expression" dxfId="87" priority="5" stopIfTrue="1">
      <formula>IF($M7=0,TRUE,FALSE)</formula>
    </cfRule>
  </conditionalFormatting>
  <conditionalFormatting sqref="Q7:Q37">
    <cfRule type="expression" dxfId="86" priority="6" stopIfTrue="1">
      <formula>IF($R7="F",TRUE,FALSE)</formula>
    </cfRule>
    <cfRule type="expression" dxfId="85" priority="7" stopIfTrue="1">
      <formula>IF($M7=0,TRUE,FALSE)</formula>
    </cfRule>
  </conditionalFormatting>
  <conditionalFormatting sqref="A7:K37 N7:O37">
    <cfRule type="expression" dxfId="84" priority="8" stopIfTrue="1">
      <formula>IF($T7="F",TRUE,FALSE)</formula>
    </cfRule>
    <cfRule type="expression" dxfId="83" priority="9" stopIfTrue="1">
      <formula>IF($M7=0,TRUE,FALSE)</formula>
    </cfRule>
  </conditionalFormatting>
  <conditionalFormatting sqref="M7:M37">
    <cfRule type="expression" dxfId="82" priority="3" stopIfTrue="1">
      <formula>IF($T7="F",TRUE,FALSE)</formula>
    </cfRule>
    <cfRule type="expression" dxfId="81" priority="4" stopIfTrue="1">
      <formula>IF($M7=0,TRUE,FALSE)</formula>
    </cfRule>
  </conditionalFormatting>
  <conditionalFormatting sqref="L7:L37">
    <cfRule type="expression" dxfId="80" priority="1" stopIfTrue="1">
      <formula>IF($T7="F",TRUE,FALSE)</formula>
    </cfRule>
    <cfRule type="expression" dxfId="79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A1:S3 A5:S6 B4:S4 A38:S40 A7:K7 N7:S7 A8:K37 N8:S3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Q7" sqref="Q7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April!H1</f>
        <v>0</v>
      </c>
      <c r="I1" s="227"/>
      <c r="J1" s="227"/>
      <c r="K1" s="228"/>
      <c r="L1" s="101" t="s">
        <v>12</v>
      </c>
      <c r="M1" s="33"/>
      <c r="N1" s="229">
        <f>April!N1</f>
        <v>0</v>
      </c>
      <c r="O1" s="230"/>
      <c r="P1" s="231"/>
      <c r="Q1" s="102" t="s">
        <v>13</v>
      </c>
      <c r="R1" s="229">
        <f>April!R1</f>
        <v>0</v>
      </c>
      <c r="S1" s="231"/>
    </row>
    <row r="2" spans="1:20" ht="12.75" x14ac:dyDescent="0.2">
      <c r="A2" s="81">
        <v>5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>
        <f>DATE(A4,$A$2,1)</f>
        <v>45778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 t="shared" ref="A7:A37" si="0">IF(T7="F","",LEFT(TEXT(DATE($A$4,$A$2,B7),"TTTT"),2))</f>
        <v>Do</v>
      </c>
      <c r="B7" s="41">
        <v>1</v>
      </c>
      <c r="C7" s="90"/>
      <c r="D7" s="91"/>
      <c r="E7" s="53">
        <f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 t="shared" ref="K7:K37" si="1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</v>
      </c>
      <c r="N7" s="53" t="str">
        <f t="shared" ref="N7:N37" si="2">IF(L7&gt;M7,L7-M7,"")</f>
        <v/>
      </c>
      <c r="O7" s="53" t="str">
        <f t="shared" ref="O7:O37" si="3">IF(L7&lt;M7,-L7+M7,"")</f>
        <v/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4">IF(MONTH(DATE($A$4,$A$2,B7))&lt;&gt;$A$2,"F","ok")</f>
        <v>ok</v>
      </c>
    </row>
    <row r="8" spans="1:20" ht="14.25" customHeight="1" x14ac:dyDescent="0.2">
      <c r="A8" s="41" t="str">
        <f t="shared" si="0"/>
        <v>Fr</v>
      </c>
      <c r="B8" s="41">
        <v>2</v>
      </c>
      <c r="C8" s="90"/>
      <c r="D8" s="91"/>
      <c r="E8" s="53">
        <f t="shared" ref="E8:E37" si="5">IF(OR(S8=1,S8=0.5),TIME(8,24,0)*$C$44/2,TIME(HOUR(D8),MINUTE(D8),0)-TIME(HOUR(C8),MINUTE(C8),0))</f>
        <v>0</v>
      </c>
      <c r="F8" s="91"/>
      <c r="G8" s="91"/>
      <c r="H8" s="53">
        <f t="shared" ref="H8:H37" si="6">IF(OR(S8=1,),TIME(8,24,0)*$C$44/2,TIME(HOUR(G8),MINUTE(G8),0)-TIME(HOUR(F8),MINUTE(F8),0))</f>
        <v>0</v>
      </c>
      <c r="I8" s="91"/>
      <c r="J8" s="91"/>
      <c r="K8" s="53">
        <f t="shared" si="1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0.35000000000000003</v>
      </c>
      <c r="N8" s="53" t="str">
        <f t="shared" si="2"/>
        <v/>
      </c>
      <c r="O8" s="53">
        <f t="shared" si="3"/>
        <v>0.35000000000000003</v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4"/>
        <v>ok</v>
      </c>
    </row>
    <row r="9" spans="1:20" ht="14.25" customHeight="1" x14ac:dyDescent="0.2">
      <c r="A9" s="41" t="str">
        <f t="shared" si="0"/>
        <v>Sa</v>
      </c>
      <c r="B9" s="41">
        <v>3</v>
      </c>
      <c r="C9" s="90"/>
      <c r="D9" s="91"/>
      <c r="E9" s="53">
        <f t="shared" si="5"/>
        <v>0</v>
      </c>
      <c r="F9" s="91"/>
      <c r="G9" s="91"/>
      <c r="H9" s="53">
        <f t="shared" si="6"/>
        <v>0</v>
      </c>
      <c r="I9" s="91"/>
      <c r="J9" s="91"/>
      <c r="K9" s="53">
        <f t="shared" si="1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</v>
      </c>
      <c r="N9" s="53" t="str">
        <f t="shared" si="2"/>
        <v/>
      </c>
      <c r="O9" s="53" t="str">
        <f t="shared" si="3"/>
        <v/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4"/>
        <v>ok</v>
      </c>
    </row>
    <row r="10" spans="1:20" ht="14.25" customHeight="1" x14ac:dyDescent="0.2">
      <c r="A10" s="41" t="str">
        <f t="shared" si="0"/>
        <v>So</v>
      </c>
      <c r="B10" s="41">
        <v>4</v>
      </c>
      <c r="C10" s="90"/>
      <c r="D10" s="91"/>
      <c r="E10" s="53">
        <f t="shared" si="5"/>
        <v>0</v>
      </c>
      <c r="F10" s="91"/>
      <c r="G10" s="91"/>
      <c r="H10" s="53">
        <f t="shared" si="6"/>
        <v>0</v>
      </c>
      <c r="I10" s="91"/>
      <c r="J10" s="91"/>
      <c r="K10" s="53">
        <f t="shared" si="1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</v>
      </c>
      <c r="N10" s="53" t="str">
        <f t="shared" si="2"/>
        <v/>
      </c>
      <c r="O10" s="53" t="str">
        <f t="shared" si="3"/>
        <v/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4"/>
        <v>ok</v>
      </c>
    </row>
    <row r="11" spans="1:20" ht="14.25" customHeight="1" x14ac:dyDescent="0.2">
      <c r="A11" s="41" t="str">
        <f t="shared" si="0"/>
        <v>Mo</v>
      </c>
      <c r="B11" s="41">
        <v>5</v>
      </c>
      <c r="C11" s="90"/>
      <c r="D11" s="91"/>
      <c r="E11" s="53">
        <f t="shared" si="5"/>
        <v>0</v>
      </c>
      <c r="F11" s="91"/>
      <c r="G11" s="91"/>
      <c r="H11" s="53">
        <f t="shared" si="6"/>
        <v>0</v>
      </c>
      <c r="I11" s="91"/>
      <c r="J11" s="91"/>
      <c r="K11" s="53">
        <f t="shared" si="1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0.35000000000000003</v>
      </c>
      <c r="N11" s="53" t="str">
        <f t="shared" si="2"/>
        <v/>
      </c>
      <c r="O11" s="53">
        <f t="shared" si="3"/>
        <v>0.35000000000000003</v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4"/>
        <v>ok</v>
      </c>
    </row>
    <row r="12" spans="1:20" ht="14.25" customHeight="1" x14ac:dyDescent="0.2">
      <c r="A12" s="41" t="str">
        <f>IF(T12="F","",LEFT(TEXT(DATE($A$4,$A$2,B12),"TTTT"),2))</f>
        <v>Di</v>
      </c>
      <c r="B12" s="41">
        <v>6</v>
      </c>
      <c r="C12" s="90"/>
      <c r="D12" s="91"/>
      <c r="E12" s="53">
        <f t="shared" si="5"/>
        <v>0</v>
      </c>
      <c r="F12" s="91"/>
      <c r="G12" s="91"/>
      <c r="H12" s="53">
        <f t="shared" si="6"/>
        <v>0</v>
      </c>
      <c r="I12" s="91"/>
      <c r="J12" s="91"/>
      <c r="K12" s="53">
        <f t="shared" si="1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0.35000000000000003</v>
      </c>
      <c r="N12" s="53" t="str">
        <f t="shared" si="2"/>
        <v/>
      </c>
      <c r="O12" s="53">
        <f t="shared" si="3"/>
        <v>0.35000000000000003</v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108" t="str">
        <f t="shared" si="4"/>
        <v>ok</v>
      </c>
    </row>
    <row r="13" spans="1:20" ht="14.25" customHeight="1" x14ac:dyDescent="0.2">
      <c r="A13" s="41" t="str">
        <f t="shared" si="0"/>
        <v>Mi</v>
      </c>
      <c r="B13" s="41">
        <v>7</v>
      </c>
      <c r="C13" s="90"/>
      <c r="D13" s="91"/>
      <c r="E13" s="53">
        <f t="shared" si="5"/>
        <v>0</v>
      </c>
      <c r="F13" s="91"/>
      <c r="G13" s="91"/>
      <c r="H13" s="53">
        <f t="shared" si="6"/>
        <v>0</v>
      </c>
      <c r="I13" s="91"/>
      <c r="J13" s="91"/>
      <c r="K13" s="53">
        <f t="shared" si="1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0.35000000000000003</v>
      </c>
      <c r="N13" s="53" t="str">
        <f t="shared" si="2"/>
        <v/>
      </c>
      <c r="O13" s="53">
        <f t="shared" si="3"/>
        <v>0.35000000000000003</v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108" t="str">
        <f t="shared" si="4"/>
        <v>ok</v>
      </c>
    </row>
    <row r="14" spans="1:20" ht="14.25" customHeight="1" x14ac:dyDescent="0.2">
      <c r="A14" s="41" t="str">
        <f t="shared" si="0"/>
        <v>Do</v>
      </c>
      <c r="B14" s="41">
        <v>8</v>
      </c>
      <c r="C14" s="90"/>
      <c r="D14" s="91"/>
      <c r="E14" s="53">
        <f t="shared" si="5"/>
        <v>0</v>
      </c>
      <c r="F14" s="91"/>
      <c r="G14" s="91"/>
      <c r="H14" s="53">
        <f t="shared" si="6"/>
        <v>0</v>
      </c>
      <c r="I14" s="91"/>
      <c r="J14" s="91"/>
      <c r="K14" s="53">
        <f t="shared" si="1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0.35000000000000003</v>
      </c>
      <c r="N14" s="53" t="str">
        <f t="shared" si="2"/>
        <v/>
      </c>
      <c r="O14" s="53">
        <f t="shared" si="3"/>
        <v>0.35000000000000003</v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108" t="str">
        <f t="shared" si="4"/>
        <v>ok</v>
      </c>
    </row>
    <row r="15" spans="1:20" ht="14.25" customHeight="1" x14ac:dyDescent="0.2">
      <c r="A15" s="41" t="str">
        <f t="shared" si="0"/>
        <v>Fr</v>
      </c>
      <c r="B15" s="41">
        <v>9</v>
      </c>
      <c r="C15" s="90"/>
      <c r="D15" s="91"/>
      <c r="E15" s="53">
        <f t="shared" si="5"/>
        <v>0</v>
      </c>
      <c r="F15" s="91"/>
      <c r="G15" s="91"/>
      <c r="H15" s="53">
        <f t="shared" si="6"/>
        <v>0</v>
      </c>
      <c r="I15" s="91"/>
      <c r="J15" s="91"/>
      <c r="K15" s="53">
        <f t="shared" si="1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0.35000000000000003</v>
      </c>
      <c r="N15" s="53" t="str">
        <f t="shared" si="2"/>
        <v/>
      </c>
      <c r="O15" s="53">
        <f t="shared" si="3"/>
        <v>0.35000000000000003</v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108" t="str">
        <f t="shared" si="4"/>
        <v>ok</v>
      </c>
    </row>
    <row r="16" spans="1:20" ht="14.25" customHeight="1" x14ac:dyDescent="0.2">
      <c r="A16" s="41" t="str">
        <f t="shared" si="0"/>
        <v>Sa</v>
      </c>
      <c r="B16" s="41">
        <v>10</v>
      </c>
      <c r="C16" s="90"/>
      <c r="D16" s="91"/>
      <c r="E16" s="53">
        <f t="shared" si="5"/>
        <v>0</v>
      </c>
      <c r="F16" s="91"/>
      <c r="G16" s="91"/>
      <c r="H16" s="53">
        <f t="shared" si="6"/>
        <v>0</v>
      </c>
      <c r="I16" s="91"/>
      <c r="J16" s="91"/>
      <c r="K16" s="53">
        <f t="shared" si="1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</v>
      </c>
      <c r="N16" s="53" t="str">
        <f t="shared" si="2"/>
        <v/>
      </c>
      <c r="O16" s="53" t="str">
        <f t="shared" si="3"/>
        <v/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108" t="str">
        <f t="shared" si="4"/>
        <v>ok</v>
      </c>
    </row>
    <row r="17" spans="1:21" ht="14.25" customHeight="1" x14ac:dyDescent="0.2">
      <c r="A17" s="41" t="str">
        <f t="shared" si="0"/>
        <v>So</v>
      </c>
      <c r="B17" s="41">
        <v>11</v>
      </c>
      <c r="C17" s="90"/>
      <c r="D17" s="91"/>
      <c r="E17" s="53">
        <f t="shared" si="5"/>
        <v>0</v>
      </c>
      <c r="F17" s="91"/>
      <c r="G17" s="91"/>
      <c r="H17" s="53">
        <f t="shared" si="6"/>
        <v>0</v>
      </c>
      <c r="I17" s="91"/>
      <c r="J17" s="91"/>
      <c r="K17" s="53">
        <f t="shared" si="1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</v>
      </c>
      <c r="N17" s="53" t="str">
        <f t="shared" si="2"/>
        <v/>
      </c>
      <c r="O17" s="53" t="str">
        <f t="shared" si="3"/>
        <v/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108" t="str">
        <f t="shared" si="4"/>
        <v>ok</v>
      </c>
    </row>
    <row r="18" spans="1:21" ht="14.25" customHeight="1" x14ac:dyDescent="0.2">
      <c r="A18" s="41" t="str">
        <f t="shared" si="0"/>
        <v>Mo</v>
      </c>
      <c r="B18" s="41">
        <v>12</v>
      </c>
      <c r="C18" s="90"/>
      <c r="D18" s="91"/>
      <c r="E18" s="53">
        <f t="shared" si="5"/>
        <v>0</v>
      </c>
      <c r="F18" s="90"/>
      <c r="G18" s="91"/>
      <c r="H18" s="53">
        <f t="shared" si="6"/>
        <v>0</v>
      </c>
      <c r="I18" s="91"/>
      <c r="J18" s="91"/>
      <c r="K18" s="53">
        <f t="shared" si="1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0.35000000000000003</v>
      </c>
      <c r="N18" s="53" t="str">
        <f t="shared" si="2"/>
        <v/>
      </c>
      <c r="O18" s="53">
        <f t="shared" si="3"/>
        <v>0.35000000000000003</v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108" t="str">
        <f t="shared" si="4"/>
        <v>ok</v>
      </c>
    </row>
    <row r="19" spans="1:21" ht="14.25" customHeight="1" x14ac:dyDescent="0.2">
      <c r="A19" s="41" t="str">
        <f t="shared" si="0"/>
        <v>Di</v>
      </c>
      <c r="B19" s="41">
        <v>13</v>
      </c>
      <c r="C19" s="90"/>
      <c r="D19" s="91"/>
      <c r="E19" s="53">
        <f t="shared" si="5"/>
        <v>0</v>
      </c>
      <c r="F19" s="90"/>
      <c r="G19" s="91"/>
      <c r="H19" s="53">
        <f t="shared" si="6"/>
        <v>0</v>
      </c>
      <c r="I19" s="91"/>
      <c r="J19" s="91"/>
      <c r="K19" s="53">
        <f t="shared" si="1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0.35000000000000003</v>
      </c>
      <c r="N19" s="53" t="str">
        <f t="shared" si="2"/>
        <v/>
      </c>
      <c r="O19" s="53">
        <f t="shared" si="3"/>
        <v>0.35000000000000003</v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108" t="str">
        <f t="shared" si="4"/>
        <v>ok</v>
      </c>
    </row>
    <row r="20" spans="1:21" ht="14.25" customHeight="1" x14ac:dyDescent="0.2">
      <c r="A20" s="41" t="str">
        <f t="shared" si="0"/>
        <v>Mi</v>
      </c>
      <c r="B20" s="41">
        <v>14</v>
      </c>
      <c r="C20" s="90"/>
      <c r="D20" s="91"/>
      <c r="E20" s="53">
        <f t="shared" si="5"/>
        <v>0</v>
      </c>
      <c r="F20" s="91"/>
      <c r="G20" s="91"/>
      <c r="H20" s="53">
        <f t="shared" si="6"/>
        <v>0</v>
      </c>
      <c r="I20" s="91"/>
      <c r="J20" s="91"/>
      <c r="K20" s="53">
        <f t="shared" si="1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0.35000000000000003</v>
      </c>
      <c r="N20" s="53" t="str">
        <f t="shared" si="2"/>
        <v/>
      </c>
      <c r="O20" s="53">
        <f t="shared" si="3"/>
        <v>0.35000000000000003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108" t="str">
        <f t="shared" si="4"/>
        <v>ok</v>
      </c>
    </row>
    <row r="21" spans="1:21" ht="14.25" customHeight="1" x14ac:dyDescent="0.2">
      <c r="A21" s="41" t="str">
        <f t="shared" si="0"/>
        <v>Do</v>
      </c>
      <c r="B21" s="41">
        <v>15</v>
      </c>
      <c r="C21" s="90"/>
      <c r="D21" s="91"/>
      <c r="E21" s="53">
        <f t="shared" si="5"/>
        <v>0</v>
      </c>
      <c r="F21" s="91"/>
      <c r="G21" s="91"/>
      <c r="H21" s="53">
        <f t="shared" si="6"/>
        <v>0</v>
      </c>
      <c r="I21" s="91"/>
      <c r="J21" s="91"/>
      <c r="K21" s="53">
        <f t="shared" si="1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0.35000000000000003</v>
      </c>
      <c r="N21" s="53" t="str">
        <f t="shared" si="2"/>
        <v/>
      </c>
      <c r="O21" s="53">
        <f t="shared" si="3"/>
        <v>0.35000000000000003</v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108" t="str">
        <f t="shared" si="4"/>
        <v>ok</v>
      </c>
    </row>
    <row r="22" spans="1:21" ht="14.25" customHeight="1" x14ac:dyDescent="0.2">
      <c r="A22" s="41" t="str">
        <f t="shared" si="0"/>
        <v>Fr</v>
      </c>
      <c r="B22" s="41">
        <v>16</v>
      </c>
      <c r="C22" s="90"/>
      <c r="D22" s="91"/>
      <c r="E22" s="53">
        <f t="shared" si="5"/>
        <v>0</v>
      </c>
      <c r="F22" s="91"/>
      <c r="G22" s="91"/>
      <c r="H22" s="53">
        <f t="shared" si="6"/>
        <v>0</v>
      </c>
      <c r="I22" s="91"/>
      <c r="J22" s="91"/>
      <c r="K22" s="53">
        <f t="shared" si="1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0.35000000000000003</v>
      </c>
      <c r="N22" s="53" t="str">
        <f t="shared" si="2"/>
        <v/>
      </c>
      <c r="O22" s="53">
        <f t="shared" si="3"/>
        <v>0.35000000000000003</v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108" t="str">
        <f t="shared" si="4"/>
        <v>ok</v>
      </c>
    </row>
    <row r="23" spans="1:21" ht="14.25" customHeight="1" x14ac:dyDescent="0.2">
      <c r="A23" s="41" t="str">
        <f t="shared" si="0"/>
        <v>Sa</v>
      </c>
      <c r="B23" s="41">
        <v>17</v>
      </c>
      <c r="C23" s="90"/>
      <c r="D23" s="91"/>
      <c r="E23" s="53">
        <f t="shared" si="5"/>
        <v>0</v>
      </c>
      <c r="F23" s="91"/>
      <c r="G23" s="91"/>
      <c r="H23" s="53">
        <f t="shared" si="6"/>
        <v>0</v>
      </c>
      <c r="I23" s="91"/>
      <c r="J23" s="91"/>
      <c r="K23" s="53">
        <f t="shared" si="1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</v>
      </c>
      <c r="N23" s="53" t="str">
        <f t="shared" si="2"/>
        <v/>
      </c>
      <c r="O23" s="53" t="str">
        <f t="shared" si="3"/>
        <v/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108" t="str">
        <f t="shared" si="4"/>
        <v>ok</v>
      </c>
    </row>
    <row r="24" spans="1:21" ht="14.25" customHeight="1" x14ac:dyDescent="0.2">
      <c r="A24" s="41" t="str">
        <f t="shared" si="0"/>
        <v>So</v>
      </c>
      <c r="B24" s="41">
        <v>18</v>
      </c>
      <c r="C24" s="90"/>
      <c r="D24" s="91"/>
      <c r="E24" s="53">
        <f t="shared" si="5"/>
        <v>0</v>
      </c>
      <c r="F24" s="91"/>
      <c r="G24" s="91"/>
      <c r="H24" s="53">
        <f t="shared" si="6"/>
        <v>0</v>
      </c>
      <c r="I24" s="91"/>
      <c r="J24" s="91"/>
      <c r="K24" s="53">
        <f t="shared" si="1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</v>
      </c>
      <c r="N24" s="53" t="str">
        <f t="shared" si="2"/>
        <v/>
      </c>
      <c r="O24" s="53" t="str">
        <f t="shared" si="3"/>
        <v/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108" t="str">
        <f t="shared" si="4"/>
        <v>ok</v>
      </c>
    </row>
    <row r="25" spans="1:21" ht="14.25" customHeight="1" x14ac:dyDescent="0.2">
      <c r="A25" s="41" t="str">
        <f t="shared" si="0"/>
        <v>Mo</v>
      </c>
      <c r="B25" s="41">
        <v>19</v>
      </c>
      <c r="C25" s="90"/>
      <c r="D25" s="91"/>
      <c r="E25" s="53">
        <f t="shared" si="5"/>
        <v>0</v>
      </c>
      <c r="F25" s="90"/>
      <c r="G25" s="91"/>
      <c r="H25" s="53">
        <f t="shared" si="6"/>
        <v>0</v>
      </c>
      <c r="I25" s="91"/>
      <c r="J25" s="91"/>
      <c r="K25" s="53">
        <f t="shared" si="1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0.35000000000000003</v>
      </c>
      <c r="N25" s="53" t="str">
        <f t="shared" si="2"/>
        <v/>
      </c>
      <c r="O25" s="53">
        <f t="shared" si="3"/>
        <v>0.35000000000000003</v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108" t="str">
        <f t="shared" si="4"/>
        <v>ok</v>
      </c>
    </row>
    <row r="26" spans="1:21" ht="14.25" customHeight="1" x14ac:dyDescent="0.2">
      <c r="A26" s="41" t="str">
        <f t="shared" si="0"/>
        <v>Di</v>
      </c>
      <c r="B26" s="41">
        <v>20</v>
      </c>
      <c r="C26" s="90"/>
      <c r="D26" s="91"/>
      <c r="E26" s="53">
        <f t="shared" si="5"/>
        <v>0</v>
      </c>
      <c r="F26" s="90"/>
      <c r="G26" s="91"/>
      <c r="H26" s="53">
        <f t="shared" si="6"/>
        <v>0</v>
      </c>
      <c r="I26" s="91"/>
      <c r="J26" s="91"/>
      <c r="K26" s="53">
        <f t="shared" si="1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0.35000000000000003</v>
      </c>
      <c r="N26" s="53" t="str">
        <f t="shared" si="2"/>
        <v/>
      </c>
      <c r="O26" s="53">
        <f t="shared" si="3"/>
        <v>0.35000000000000003</v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108" t="str">
        <f t="shared" si="4"/>
        <v>ok</v>
      </c>
    </row>
    <row r="27" spans="1:21" ht="14.25" customHeight="1" x14ac:dyDescent="0.2">
      <c r="A27" s="41" t="str">
        <f t="shared" si="0"/>
        <v>Mi</v>
      </c>
      <c r="B27" s="41">
        <v>21</v>
      </c>
      <c r="C27" s="90"/>
      <c r="D27" s="91"/>
      <c r="E27" s="53">
        <f t="shared" si="5"/>
        <v>0</v>
      </c>
      <c r="F27" s="90"/>
      <c r="G27" s="91"/>
      <c r="H27" s="53">
        <f t="shared" si="6"/>
        <v>0</v>
      </c>
      <c r="I27" s="91"/>
      <c r="J27" s="91"/>
      <c r="K27" s="53">
        <f t="shared" si="1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0.35000000000000003</v>
      </c>
      <c r="N27" s="53" t="str">
        <f t="shared" si="2"/>
        <v/>
      </c>
      <c r="O27" s="53">
        <f t="shared" si="3"/>
        <v>0.35000000000000003</v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108" t="str">
        <f t="shared" si="4"/>
        <v>ok</v>
      </c>
    </row>
    <row r="28" spans="1:21" ht="14.25" customHeight="1" x14ac:dyDescent="0.2">
      <c r="A28" s="41" t="str">
        <f t="shared" si="0"/>
        <v>Do</v>
      </c>
      <c r="B28" s="41">
        <v>22</v>
      </c>
      <c r="C28" s="90"/>
      <c r="D28" s="91"/>
      <c r="E28" s="53">
        <f t="shared" si="5"/>
        <v>0</v>
      </c>
      <c r="F28" s="90"/>
      <c r="G28" s="91"/>
      <c r="H28" s="53">
        <f t="shared" si="6"/>
        <v>0</v>
      </c>
      <c r="I28" s="91"/>
      <c r="J28" s="91"/>
      <c r="K28" s="53">
        <f t="shared" si="1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0.35000000000000003</v>
      </c>
      <c r="N28" s="53" t="str">
        <f t="shared" si="2"/>
        <v/>
      </c>
      <c r="O28" s="53">
        <f t="shared" si="3"/>
        <v>0.35000000000000003</v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108" t="str">
        <f t="shared" si="4"/>
        <v>ok</v>
      </c>
      <c r="U28" s="2"/>
    </row>
    <row r="29" spans="1:21" ht="14.25" customHeight="1" x14ac:dyDescent="0.2">
      <c r="A29" s="41" t="str">
        <f t="shared" si="0"/>
        <v>Fr</v>
      </c>
      <c r="B29" s="41">
        <v>23</v>
      </c>
      <c r="C29" s="90"/>
      <c r="D29" s="91"/>
      <c r="E29" s="53">
        <f t="shared" si="5"/>
        <v>0</v>
      </c>
      <c r="F29" s="90"/>
      <c r="G29" s="91"/>
      <c r="H29" s="53">
        <f t="shared" si="6"/>
        <v>0</v>
      </c>
      <c r="I29" s="91"/>
      <c r="J29" s="91"/>
      <c r="K29" s="53">
        <f t="shared" si="1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0.35000000000000003</v>
      </c>
      <c r="N29" s="53" t="str">
        <f t="shared" si="2"/>
        <v/>
      </c>
      <c r="O29" s="53">
        <f t="shared" si="3"/>
        <v>0.35000000000000003</v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108" t="str">
        <f t="shared" si="4"/>
        <v>ok</v>
      </c>
    </row>
    <row r="30" spans="1:21" ht="14.25" customHeight="1" x14ac:dyDescent="0.2">
      <c r="A30" s="41" t="str">
        <f t="shared" si="0"/>
        <v>Sa</v>
      </c>
      <c r="B30" s="41">
        <v>24</v>
      </c>
      <c r="C30" s="90"/>
      <c r="D30" s="91"/>
      <c r="E30" s="53">
        <f t="shared" si="5"/>
        <v>0</v>
      </c>
      <c r="F30" s="90"/>
      <c r="G30" s="91"/>
      <c r="H30" s="53">
        <f t="shared" si="6"/>
        <v>0</v>
      </c>
      <c r="I30" s="91"/>
      <c r="J30" s="91"/>
      <c r="K30" s="53">
        <f t="shared" si="1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</v>
      </c>
      <c r="N30" s="53" t="str">
        <f t="shared" si="2"/>
        <v/>
      </c>
      <c r="O30" s="53" t="str">
        <f t="shared" si="3"/>
        <v/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108" t="str">
        <f t="shared" si="4"/>
        <v>ok</v>
      </c>
    </row>
    <row r="31" spans="1:21" ht="14.25" customHeight="1" x14ac:dyDescent="0.2">
      <c r="A31" s="41" t="str">
        <f t="shared" si="0"/>
        <v>So</v>
      </c>
      <c r="B31" s="41">
        <v>25</v>
      </c>
      <c r="C31" s="90"/>
      <c r="D31" s="91"/>
      <c r="E31" s="53">
        <f t="shared" si="5"/>
        <v>0</v>
      </c>
      <c r="F31" s="91"/>
      <c r="G31" s="91"/>
      <c r="H31" s="53">
        <f t="shared" si="6"/>
        <v>0</v>
      </c>
      <c r="I31" s="91"/>
      <c r="J31" s="91"/>
      <c r="K31" s="53">
        <f t="shared" si="1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</v>
      </c>
      <c r="N31" s="53" t="str">
        <f t="shared" si="2"/>
        <v/>
      </c>
      <c r="O31" s="53" t="str">
        <f t="shared" si="3"/>
        <v/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108" t="str">
        <f t="shared" si="4"/>
        <v>ok</v>
      </c>
    </row>
    <row r="32" spans="1:21" ht="14.25" customHeight="1" x14ac:dyDescent="0.2">
      <c r="A32" s="41" t="str">
        <f t="shared" si="0"/>
        <v>Mo</v>
      </c>
      <c r="B32" s="41">
        <v>26</v>
      </c>
      <c r="C32" s="90"/>
      <c r="D32" s="91"/>
      <c r="E32" s="53">
        <f t="shared" si="5"/>
        <v>0</v>
      </c>
      <c r="F32" s="90"/>
      <c r="G32" s="91"/>
      <c r="H32" s="53">
        <f t="shared" si="6"/>
        <v>0</v>
      </c>
      <c r="I32" s="91"/>
      <c r="J32" s="91"/>
      <c r="K32" s="53">
        <f t="shared" si="1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0.35000000000000003</v>
      </c>
      <c r="N32" s="53" t="str">
        <f t="shared" si="2"/>
        <v/>
      </c>
      <c r="O32" s="53">
        <f t="shared" si="3"/>
        <v>0.35000000000000003</v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108" t="str">
        <f t="shared" si="4"/>
        <v>ok</v>
      </c>
    </row>
    <row r="33" spans="1:20" ht="14.25" customHeight="1" x14ac:dyDescent="0.2">
      <c r="A33" s="41" t="str">
        <f t="shared" si="0"/>
        <v>Di</v>
      </c>
      <c r="B33" s="41">
        <v>27</v>
      </c>
      <c r="C33" s="90"/>
      <c r="D33" s="91"/>
      <c r="E33" s="53">
        <f t="shared" si="5"/>
        <v>0</v>
      </c>
      <c r="F33" s="90"/>
      <c r="G33" s="91"/>
      <c r="H33" s="53">
        <f t="shared" si="6"/>
        <v>0</v>
      </c>
      <c r="I33" s="91"/>
      <c r="J33" s="91"/>
      <c r="K33" s="53">
        <f t="shared" si="1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0.35000000000000003</v>
      </c>
      <c r="N33" s="53" t="str">
        <f t="shared" si="2"/>
        <v/>
      </c>
      <c r="O33" s="53">
        <f t="shared" si="3"/>
        <v>0.35000000000000003</v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108" t="str">
        <f t="shared" si="4"/>
        <v>ok</v>
      </c>
    </row>
    <row r="34" spans="1:20" ht="14.25" customHeight="1" x14ac:dyDescent="0.2">
      <c r="A34" s="41" t="str">
        <f t="shared" si="0"/>
        <v>Mi</v>
      </c>
      <c r="B34" s="41">
        <v>28</v>
      </c>
      <c r="C34" s="90"/>
      <c r="D34" s="91"/>
      <c r="E34" s="53">
        <f t="shared" si="5"/>
        <v>0</v>
      </c>
      <c r="F34" s="91"/>
      <c r="G34" s="91"/>
      <c r="H34" s="53">
        <f t="shared" si="6"/>
        <v>0</v>
      </c>
      <c r="I34" s="91"/>
      <c r="J34" s="91"/>
      <c r="K34" s="53">
        <f t="shared" si="1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0.35000000000000003</v>
      </c>
      <c r="N34" s="53" t="str">
        <f t="shared" si="2"/>
        <v/>
      </c>
      <c r="O34" s="53">
        <f t="shared" si="3"/>
        <v>0.35000000000000003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108" t="str">
        <f t="shared" si="4"/>
        <v>ok</v>
      </c>
    </row>
    <row r="35" spans="1:20" ht="14.25" customHeight="1" x14ac:dyDescent="0.2">
      <c r="A35" s="41" t="str">
        <f t="shared" si="0"/>
        <v>Do</v>
      </c>
      <c r="B35" s="41">
        <v>29</v>
      </c>
      <c r="C35" s="90"/>
      <c r="D35" s="91"/>
      <c r="E35" s="53">
        <f t="shared" si="5"/>
        <v>0</v>
      </c>
      <c r="F35" s="91"/>
      <c r="G35" s="91"/>
      <c r="H35" s="53">
        <f t="shared" si="6"/>
        <v>0</v>
      </c>
      <c r="I35" s="91"/>
      <c r="J35" s="91"/>
      <c r="K35" s="53">
        <f t="shared" si="1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</v>
      </c>
      <c r="N35" s="53" t="str">
        <f t="shared" si="2"/>
        <v/>
      </c>
      <c r="O35" s="53" t="str">
        <f t="shared" si="3"/>
        <v/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108" t="str">
        <f t="shared" si="4"/>
        <v>ok</v>
      </c>
    </row>
    <row r="36" spans="1:20" ht="14.25" customHeight="1" x14ac:dyDescent="0.2">
      <c r="A36" s="41" t="str">
        <f t="shared" si="0"/>
        <v>Fr</v>
      </c>
      <c r="B36" s="41">
        <v>30</v>
      </c>
      <c r="C36" s="90"/>
      <c r="D36" s="91"/>
      <c r="E36" s="53">
        <f t="shared" si="5"/>
        <v>0</v>
      </c>
      <c r="F36" s="91"/>
      <c r="G36" s="91"/>
      <c r="H36" s="53">
        <f t="shared" si="6"/>
        <v>0</v>
      </c>
      <c r="I36" s="91"/>
      <c r="J36" s="91"/>
      <c r="K36" s="53">
        <f t="shared" si="1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0.35000000000000003</v>
      </c>
      <c r="N36" s="53" t="str">
        <f t="shared" si="2"/>
        <v/>
      </c>
      <c r="O36" s="53">
        <f t="shared" si="3"/>
        <v>0.35000000000000003</v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108" t="str">
        <f t="shared" si="4"/>
        <v>ok</v>
      </c>
    </row>
    <row r="37" spans="1:20" ht="14.25" customHeight="1" x14ac:dyDescent="0.2">
      <c r="A37" s="41" t="str">
        <f t="shared" si="0"/>
        <v>Sa</v>
      </c>
      <c r="B37" s="41">
        <v>31</v>
      </c>
      <c r="C37" s="90"/>
      <c r="D37" s="91"/>
      <c r="E37" s="53">
        <f t="shared" si="5"/>
        <v>0</v>
      </c>
      <c r="F37" s="91"/>
      <c r="G37" s="91"/>
      <c r="H37" s="53">
        <f t="shared" si="6"/>
        <v>0</v>
      </c>
      <c r="I37" s="91"/>
      <c r="J37" s="91"/>
      <c r="K37" s="53">
        <f t="shared" si="1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</v>
      </c>
      <c r="N37" s="53" t="str">
        <f t="shared" si="2"/>
        <v/>
      </c>
      <c r="O37" s="53" t="str">
        <f t="shared" si="3"/>
        <v/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108" t="str">
        <f t="shared" si="4"/>
        <v>ok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6.9999999999999973</v>
      </c>
      <c r="N38" s="85">
        <f>SUM(N7:N37)</f>
        <v>0</v>
      </c>
      <c r="O38" s="86">
        <f>SUM(O7:O37)</f>
        <v>6.9999999999999973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-10080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f>April!S40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-856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-688</v>
      </c>
      <c r="O41" s="99">
        <f>April!O42</f>
        <v>48</v>
      </c>
      <c r="P41" s="74"/>
      <c r="Q41" s="71" t="s">
        <v>17</v>
      </c>
      <c r="R41" s="2"/>
      <c r="S41" s="6"/>
      <c r="T41" s="1">
        <f>(T39+T38+(N41*60)+IF(N41&lt;0,-O41,O41))-(60*T40)</f>
        <v>-48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-856:</v>
      </c>
      <c r="O42" s="78">
        <f>ABS(T41)</f>
        <v>48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20" t="str">
        <f>LEFT(April!N42,LEN(April!N42)-1)</f>
        <v>-688</v>
      </c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58">
        <f>April!C44</f>
        <v>1</v>
      </c>
      <c r="D44" s="259"/>
      <c r="E44" s="222" t="str">
        <f>CONCATENATE(TEXT(VALUE(LEFT(TEXT(M38,"tt:hh:mm"),2))*24+HOUR(M38),"@"),":",TEXT(MINUTE(M38),"00"))</f>
        <v>168:00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-168</v>
      </c>
      <c r="J44" s="70">
        <f>ABS(IF(AND(T44&lt;0,T44&gt;-59),T44,T44-(60*I44)))</f>
        <v>0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-10080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(=168,00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(=-168,00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G42:H42"/>
    <mergeCell ref="E45:F45"/>
    <mergeCell ref="G45:H45"/>
    <mergeCell ref="I45:J45"/>
    <mergeCell ref="G44:H44"/>
    <mergeCell ref="E42:F42"/>
    <mergeCell ref="Q44:S44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C42:D42"/>
    <mergeCell ref="E41:F41"/>
    <mergeCell ref="A44:B44"/>
    <mergeCell ref="C44:D44"/>
    <mergeCell ref="E44:F44"/>
    <mergeCell ref="K41:M41"/>
    <mergeCell ref="I41:J41"/>
    <mergeCell ref="A4:B4"/>
    <mergeCell ref="C41:D41"/>
    <mergeCell ref="G41:H41"/>
    <mergeCell ref="C4:E4"/>
    <mergeCell ref="F4:H4"/>
  </mergeCells>
  <phoneticPr fontId="2" type="noConversion"/>
  <conditionalFormatting sqref="P7:P37 R7:S37">
    <cfRule type="expression" dxfId="78" priority="5" stopIfTrue="1">
      <formula>IF($M7=0,TRUE,FALSE)</formula>
    </cfRule>
  </conditionalFormatting>
  <conditionalFormatting sqref="Q7:Q37">
    <cfRule type="expression" dxfId="77" priority="6" stopIfTrue="1">
      <formula>IF($R7="F",TRUE,FALSE)</formula>
    </cfRule>
    <cfRule type="expression" dxfId="76" priority="7" stopIfTrue="1">
      <formula>IF($M7=0,TRUE,FALSE)</formula>
    </cfRule>
  </conditionalFormatting>
  <conditionalFormatting sqref="A7:K37 N7:O37">
    <cfRule type="expression" dxfId="75" priority="8" stopIfTrue="1">
      <formula>IF($T7="F",TRUE,FALSE)</formula>
    </cfRule>
    <cfRule type="expression" dxfId="74" priority="9" stopIfTrue="1">
      <formula>IF($M7=0,TRUE,FALSE)</formula>
    </cfRule>
  </conditionalFormatting>
  <conditionalFormatting sqref="M7:M37">
    <cfRule type="expression" dxfId="73" priority="3" stopIfTrue="1">
      <formula>IF($T7="F",TRUE,FALSE)</formula>
    </cfRule>
    <cfRule type="expression" dxfId="72" priority="4" stopIfTrue="1">
      <formula>IF($M7=0,TRUE,FALSE)</formula>
    </cfRule>
  </conditionalFormatting>
  <conditionalFormatting sqref="L7:L37">
    <cfRule type="expression" dxfId="71" priority="1" stopIfTrue="1">
      <formula>IF($T7="F",TRUE,FALSE)</formula>
    </cfRule>
    <cfRule type="expression" dxfId="70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A1:S3 A38:S43 A7:B7 D7:K7 A46:S46 A45:D45 F45 H45 J45:S45 A5:S6 B4:S4 A44:B44 D44:S44 N7:S7 A8:K37 N8:S3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H1" sqref="H1:K1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121" t="s">
        <v>0</v>
      </c>
      <c r="B1" s="122"/>
      <c r="C1" s="122"/>
      <c r="D1" s="122"/>
      <c r="E1" s="122"/>
      <c r="F1" s="123"/>
      <c r="G1" s="124" t="s">
        <v>11</v>
      </c>
      <c r="H1" s="227">
        <f>Mai!H1</f>
        <v>0</v>
      </c>
      <c r="I1" s="227"/>
      <c r="J1" s="227"/>
      <c r="K1" s="228"/>
      <c r="L1" s="125" t="s">
        <v>12</v>
      </c>
      <c r="M1" s="122"/>
      <c r="N1" s="229">
        <f>Mai!N1</f>
        <v>0</v>
      </c>
      <c r="O1" s="230"/>
      <c r="P1" s="231"/>
      <c r="Q1" s="126" t="s">
        <v>13</v>
      </c>
      <c r="R1" s="229">
        <f>Mai!R1</f>
        <v>0</v>
      </c>
      <c r="S1" s="231"/>
    </row>
    <row r="2" spans="1:20" ht="12.75" x14ac:dyDescent="0.2">
      <c r="A2" s="127">
        <v>6</v>
      </c>
      <c r="B2" s="128"/>
      <c r="C2" s="129"/>
      <c r="D2" s="129"/>
      <c r="E2" s="129"/>
      <c r="F2" s="130"/>
      <c r="G2" s="129"/>
      <c r="H2" s="129"/>
      <c r="I2" s="129"/>
      <c r="J2" s="129"/>
      <c r="K2" s="129"/>
      <c r="L2" s="131"/>
      <c r="M2" s="129"/>
      <c r="N2" s="132"/>
      <c r="O2" s="132"/>
      <c r="P2" s="133"/>
      <c r="Q2" s="132"/>
      <c r="R2" s="132"/>
      <c r="S2" s="134"/>
    </row>
    <row r="3" spans="1:20" ht="15" x14ac:dyDescent="0.25">
      <c r="A3" s="279">
        <f>DATE(A4,$A$2,1)</f>
        <v>45809</v>
      </c>
      <c r="B3" s="280"/>
      <c r="C3" s="280"/>
      <c r="D3" s="280"/>
      <c r="E3" s="280"/>
      <c r="F3" s="280"/>
      <c r="G3" s="280"/>
      <c r="H3" s="280"/>
      <c r="I3" s="280"/>
      <c r="J3" s="280"/>
      <c r="K3" s="281"/>
      <c r="L3" s="135"/>
      <c r="M3" s="136"/>
      <c r="N3" s="137"/>
      <c r="O3" s="137"/>
      <c r="P3" s="138"/>
      <c r="Q3" s="137"/>
      <c r="R3" s="138"/>
      <c r="S3" s="139"/>
    </row>
    <row r="4" spans="1:20" ht="21.6" customHeight="1" x14ac:dyDescent="0.2">
      <c r="A4" s="287">
        <f>Steuertabelle!D2</f>
        <v>2025</v>
      </c>
      <c r="B4" s="288"/>
      <c r="C4" s="270" t="s">
        <v>1</v>
      </c>
      <c r="D4" s="271"/>
      <c r="E4" s="272"/>
      <c r="F4" s="270" t="s">
        <v>2</v>
      </c>
      <c r="G4" s="271"/>
      <c r="H4" s="272"/>
      <c r="I4" s="270" t="s">
        <v>3</v>
      </c>
      <c r="J4" s="271"/>
      <c r="K4" s="272"/>
      <c r="L4" s="273" t="s">
        <v>77</v>
      </c>
      <c r="M4" s="268"/>
      <c r="N4" s="268"/>
      <c r="O4" s="269"/>
      <c r="P4" s="140" t="s">
        <v>78</v>
      </c>
      <c r="Q4" s="268" t="s">
        <v>14</v>
      </c>
      <c r="R4" s="269"/>
      <c r="S4" s="141" t="s">
        <v>84</v>
      </c>
    </row>
    <row r="5" spans="1:20" ht="13.15" customHeight="1" x14ac:dyDescent="0.2">
      <c r="A5" s="131"/>
      <c r="B5" s="130"/>
      <c r="C5" s="142" t="s">
        <v>4</v>
      </c>
      <c r="D5" s="142" t="s">
        <v>5</v>
      </c>
      <c r="E5" s="142" t="s">
        <v>6</v>
      </c>
      <c r="F5" s="142" t="s">
        <v>4</v>
      </c>
      <c r="G5" s="142" t="s">
        <v>5</v>
      </c>
      <c r="H5" s="142" t="s">
        <v>6</v>
      </c>
      <c r="I5" s="142" t="s">
        <v>4</v>
      </c>
      <c r="J5" s="142" t="s">
        <v>5</v>
      </c>
      <c r="K5" s="142" t="s">
        <v>6</v>
      </c>
      <c r="L5" s="142" t="s">
        <v>7</v>
      </c>
      <c r="M5" s="142" t="s">
        <v>8</v>
      </c>
      <c r="N5" s="143" t="s">
        <v>9</v>
      </c>
      <c r="O5" s="143" t="s">
        <v>10</v>
      </c>
      <c r="P5" s="144"/>
      <c r="Q5" s="145" t="s">
        <v>15</v>
      </c>
      <c r="R5" s="146" t="s">
        <v>19</v>
      </c>
      <c r="S5" s="147" t="s">
        <v>83</v>
      </c>
      <c r="T5" s="1" t="s">
        <v>79</v>
      </c>
    </row>
    <row r="6" spans="1:20" ht="4.9000000000000004" customHeight="1" x14ac:dyDescent="0.2">
      <c r="A6" s="131"/>
      <c r="B6" s="129"/>
      <c r="C6" s="129"/>
      <c r="D6" s="129"/>
      <c r="E6" s="129"/>
      <c r="F6" s="129"/>
      <c r="G6" s="129"/>
      <c r="H6" s="129"/>
      <c r="I6" s="129"/>
      <c r="J6" s="129"/>
      <c r="K6" s="148"/>
      <c r="L6" s="149"/>
      <c r="M6" s="150"/>
      <c r="N6" s="151"/>
      <c r="O6" s="152"/>
      <c r="P6" s="153"/>
      <c r="Q6" s="154"/>
      <c r="R6" s="155"/>
      <c r="S6" s="156"/>
    </row>
    <row r="7" spans="1:20" ht="14.25" customHeight="1" x14ac:dyDescent="0.2">
      <c r="A7" s="157" t="str">
        <f t="shared" ref="A7:A37" si="0">IF(T7="F","",LEFT(TEXT(DATE($A$4,$A$2,B7),"TTTT"),2))</f>
        <v>So</v>
      </c>
      <c r="B7" s="157">
        <v>1</v>
      </c>
      <c r="C7" s="90"/>
      <c r="D7" s="91"/>
      <c r="E7" s="158">
        <f>IF(OR(S7=1,S7=0.5),TIME(8,24,0)*$C$44/2,TIME(HOUR(D7),MINUTE(D7),0)-TIME(HOUR(C7),MINUTE(C7),0))</f>
        <v>0</v>
      </c>
      <c r="F7" s="91"/>
      <c r="G7" s="91"/>
      <c r="H7" s="158">
        <f>IF(OR(S7=1,),TIME(8,24,0)*$C$44/2,TIME(HOUR(G7),MINUTE(G7),0)-TIME(HOUR(F7),MINUTE(F7),0))</f>
        <v>0</v>
      </c>
      <c r="I7" s="91"/>
      <c r="J7" s="91"/>
      <c r="K7" s="158">
        <f t="shared" ref="K7:K37" si="1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</v>
      </c>
      <c r="N7" s="158" t="str">
        <f t="shared" ref="N7:N37" si="2">IF(L7&gt;M7,L7-M7,"")</f>
        <v/>
      </c>
      <c r="O7" s="158" t="str">
        <f t="shared" ref="O7:O37" si="3">IF(L7&lt;M7,-L7+M7,"")</f>
        <v/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4">IF(MONTH(DATE($A$4,$A$2,B7))&lt;&gt;$A$2,"F","ok")</f>
        <v>ok</v>
      </c>
    </row>
    <row r="8" spans="1:20" ht="14.25" customHeight="1" x14ac:dyDescent="0.2">
      <c r="A8" s="157" t="str">
        <f t="shared" si="0"/>
        <v>Mo</v>
      </c>
      <c r="B8" s="157">
        <v>2</v>
      </c>
      <c r="C8" s="90"/>
      <c r="D8" s="91"/>
      <c r="E8" s="158">
        <f t="shared" ref="E8:E37" si="5">IF(OR(S8=1,S8=0.5),TIME(8,24,0)*$C$44/2,TIME(HOUR(D8),MINUTE(D8),0)-TIME(HOUR(C8),MINUTE(C8),0))</f>
        <v>0</v>
      </c>
      <c r="F8" s="91"/>
      <c r="G8" s="91"/>
      <c r="H8" s="158">
        <f t="shared" ref="H8:H37" si="6">IF(OR(S8=1,),TIME(8,24,0)*$C$44/2,TIME(HOUR(G8),MINUTE(G8),0)-TIME(HOUR(F8),MINUTE(F8),0))</f>
        <v>0</v>
      </c>
      <c r="I8" s="91"/>
      <c r="J8" s="91"/>
      <c r="K8" s="158">
        <f t="shared" si="1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0.35000000000000003</v>
      </c>
      <c r="N8" s="158" t="str">
        <f t="shared" si="2"/>
        <v/>
      </c>
      <c r="O8" s="158">
        <f t="shared" si="3"/>
        <v>0.35000000000000003</v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4"/>
        <v>ok</v>
      </c>
    </row>
    <row r="9" spans="1:20" ht="14.25" customHeight="1" x14ac:dyDescent="0.2">
      <c r="A9" s="157" t="str">
        <f t="shared" si="0"/>
        <v>Di</v>
      </c>
      <c r="B9" s="157">
        <v>3</v>
      </c>
      <c r="C9" s="90"/>
      <c r="D9" s="91"/>
      <c r="E9" s="158">
        <f t="shared" si="5"/>
        <v>0</v>
      </c>
      <c r="F9" s="91"/>
      <c r="G9" s="91"/>
      <c r="H9" s="158">
        <f t="shared" si="6"/>
        <v>0</v>
      </c>
      <c r="I9" s="91"/>
      <c r="J9" s="91"/>
      <c r="K9" s="158">
        <f t="shared" si="1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158" t="str">
        <f t="shared" si="2"/>
        <v/>
      </c>
      <c r="O9" s="158">
        <f t="shared" si="3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4"/>
        <v>ok</v>
      </c>
    </row>
    <row r="10" spans="1:20" ht="14.25" customHeight="1" x14ac:dyDescent="0.2">
      <c r="A10" s="157" t="str">
        <f t="shared" si="0"/>
        <v>Mi</v>
      </c>
      <c r="B10" s="157">
        <v>4</v>
      </c>
      <c r="C10" s="90"/>
      <c r="D10" s="91"/>
      <c r="E10" s="158">
        <f t="shared" si="5"/>
        <v>0</v>
      </c>
      <c r="F10" s="91"/>
      <c r="G10" s="91"/>
      <c r="H10" s="158">
        <f t="shared" si="6"/>
        <v>0</v>
      </c>
      <c r="I10" s="91"/>
      <c r="J10" s="91"/>
      <c r="K10" s="158">
        <f t="shared" si="1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0.35000000000000003</v>
      </c>
      <c r="N10" s="158" t="str">
        <f t="shared" si="2"/>
        <v/>
      </c>
      <c r="O10" s="158">
        <f t="shared" si="3"/>
        <v>0.35000000000000003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4"/>
        <v>ok</v>
      </c>
    </row>
    <row r="11" spans="1:20" ht="14.25" customHeight="1" x14ac:dyDescent="0.2">
      <c r="A11" s="157" t="str">
        <f t="shared" si="0"/>
        <v>Do</v>
      </c>
      <c r="B11" s="157">
        <v>5</v>
      </c>
      <c r="C11" s="90"/>
      <c r="D11" s="91"/>
      <c r="E11" s="158">
        <f t="shared" si="5"/>
        <v>0</v>
      </c>
      <c r="F11" s="91"/>
      <c r="G11" s="91"/>
      <c r="H11" s="158">
        <f t="shared" si="6"/>
        <v>0</v>
      </c>
      <c r="I11" s="91"/>
      <c r="J11" s="91"/>
      <c r="K11" s="158">
        <f t="shared" si="1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0.35000000000000003</v>
      </c>
      <c r="N11" s="158" t="str">
        <f t="shared" si="2"/>
        <v/>
      </c>
      <c r="O11" s="158">
        <f t="shared" si="3"/>
        <v>0.35000000000000003</v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4"/>
        <v>ok</v>
      </c>
    </row>
    <row r="12" spans="1:20" ht="14.25" customHeight="1" x14ac:dyDescent="0.2">
      <c r="A12" s="157" t="str">
        <f t="shared" si="0"/>
        <v>Fr</v>
      </c>
      <c r="B12" s="157">
        <v>6</v>
      </c>
      <c r="C12" s="90"/>
      <c r="D12" s="91"/>
      <c r="E12" s="158">
        <f t="shared" si="5"/>
        <v>0</v>
      </c>
      <c r="F12" s="91"/>
      <c r="G12" s="91"/>
      <c r="H12" s="158">
        <f t="shared" si="6"/>
        <v>0</v>
      </c>
      <c r="I12" s="91"/>
      <c r="J12" s="91"/>
      <c r="K12" s="158">
        <f t="shared" si="1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0.35000000000000003</v>
      </c>
      <c r="N12" s="158" t="str">
        <f t="shared" si="2"/>
        <v/>
      </c>
      <c r="O12" s="158">
        <f t="shared" si="3"/>
        <v>0.35000000000000003</v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4"/>
        <v>ok</v>
      </c>
    </row>
    <row r="13" spans="1:20" ht="14.25" customHeight="1" x14ac:dyDescent="0.2">
      <c r="A13" s="157" t="str">
        <f t="shared" si="0"/>
        <v>Sa</v>
      </c>
      <c r="B13" s="157">
        <v>7</v>
      </c>
      <c r="C13" s="90"/>
      <c r="D13" s="91"/>
      <c r="E13" s="158">
        <f t="shared" si="5"/>
        <v>0</v>
      </c>
      <c r="F13" s="91"/>
      <c r="G13" s="91"/>
      <c r="H13" s="158">
        <f t="shared" si="6"/>
        <v>0</v>
      </c>
      <c r="I13" s="91"/>
      <c r="J13" s="91"/>
      <c r="K13" s="158">
        <f t="shared" si="1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</v>
      </c>
      <c r="N13" s="158" t="str">
        <f t="shared" si="2"/>
        <v/>
      </c>
      <c r="O13" s="158" t="str">
        <f t="shared" si="3"/>
        <v/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4"/>
        <v>ok</v>
      </c>
    </row>
    <row r="14" spans="1:20" ht="14.25" customHeight="1" x14ac:dyDescent="0.2">
      <c r="A14" s="157" t="str">
        <f t="shared" si="0"/>
        <v>So</v>
      </c>
      <c r="B14" s="157">
        <v>8</v>
      </c>
      <c r="C14" s="90"/>
      <c r="D14" s="91"/>
      <c r="E14" s="158">
        <f t="shared" si="5"/>
        <v>0</v>
      </c>
      <c r="F14" s="91"/>
      <c r="G14" s="91"/>
      <c r="H14" s="158">
        <f t="shared" si="6"/>
        <v>0</v>
      </c>
      <c r="I14" s="91"/>
      <c r="J14" s="91"/>
      <c r="K14" s="158">
        <f t="shared" si="1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</v>
      </c>
      <c r="N14" s="158" t="str">
        <f t="shared" si="2"/>
        <v/>
      </c>
      <c r="O14" s="158" t="str">
        <f t="shared" si="3"/>
        <v/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4"/>
        <v>ok</v>
      </c>
    </row>
    <row r="15" spans="1:20" ht="14.25" customHeight="1" x14ac:dyDescent="0.2">
      <c r="A15" s="157" t="str">
        <f t="shared" si="0"/>
        <v>Mo</v>
      </c>
      <c r="B15" s="157">
        <v>9</v>
      </c>
      <c r="C15" s="90"/>
      <c r="D15" s="91"/>
      <c r="E15" s="158">
        <f t="shared" si="5"/>
        <v>0</v>
      </c>
      <c r="F15" s="91"/>
      <c r="G15" s="91"/>
      <c r="H15" s="158">
        <f t="shared" si="6"/>
        <v>0</v>
      </c>
      <c r="I15" s="91"/>
      <c r="J15" s="91"/>
      <c r="K15" s="158">
        <f t="shared" si="1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</v>
      </c>
      <c r="N15" s="158" t="str">
        <f t="shared" si="2"/>
        <v/>
      </c>
      <c r="O15" s="158" t="str">
        <f t="shared" si="3"/>
        <v/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4"/>
        <v>ok</v>
      </c>
    </row>
    <row r="16" spans="1:20" ht="14.25" customHeight="1" x14ac:dyDescent="0.2">
      <c r="A16" s="157" t="str">
        <f t="shared" si="0"/>
        <v>Di</v>
      </c>
      <c r="B16" s="157">
        <v>10</v>
      </c>
      <c r="C16" s="90"/>
      <c r="D16" s="91"/>
      <c r="E16" s="158">
        <f t="shared" si="5"/>
        <v>0</v>
      </c>
      <c r="F16" s="91"/>
      <c r="G16" s="91"/>
      <c r="H16" s="158">
        <f t="shared" si="6"/>
        <v>0</v>
      </c>
      <c r="I16" s="91"/>
      <c r="J16" s="91"/>
      <c r="K16" s="158">
        <f t="shared" si="1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0.35000000000000003</v>
      </c>
      <c r="N16" s="158" t="str">
        <f t="shared" si="2"/>
        <v/>
      </c>
      <c r="O16" s="158">
        <f t="shared" si="3"/>
        <v>0.35000000000000003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4"/>
        <v>ok</v>
      </c>
    </row>
    <row r="17" spans="1:21" ht="14.25" customHeight="1" x14ac:dyDescent="0.2">
      <c r="A17" s="157" t="str">
        <f t="shared" si="0"/>
        <v>Mi</v>
      </c>
      <c r="B17" s="157">
        <v>11</v>
      </c>
      <c r="C17" s="90"/>
      <c r="D17" s="91"/>
      <c r="E17" s="158">
        <f t="shared" si="5"/>
        <v>0</v>
      </c>
      <c r="F17" s="91"/>
      <c r="G17" s="91"/>
      <c r="H17" s="158">
        <f t="shared" si="6"/>
        <v>0</v>
      </c>
      <c r="I17" s="91"/>
      <c r="J17" s="91"/>
      <c r="K17" s="158">
        <f t="shared" si="1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0.35000000000000003</v>
      </c>
      <c r="N17" s="158" t="str">
        <f t="shared" si="2"/>
        <v/>
      </c>
      <c r="O17" s="158">
        <f t="shared" si="3"/>
        <v>0.35000000000000003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4"/>
        <v>ok</v>
      </c>
    </row>
    <row r="18" spans="1:21" ht="14.25" customHeight="1" x14ac:dyDescent="0.2">
      <c r="A18" s="157" t="str">
        <f t="shared" si="0"/>
        <v>Do</v>
      </c>
      <c r="B18" s="157">
        <v>12</v>
      </c>
      <c r="C18" s="90"/>
      <c r="D18" s="91"/>
      <c r="E18" s="158">
        <f t="shared" si="5"/>
        <v>0</v>
      </c>
      <c r="F18" s="90"/>
      <c r="G18" s="91"/>
      <c r="H18" s="158">
        <f t="shared" si="6"/>
        <v>0</v>
      </c>
      <c r="I18" s="91"/>
      <c r="J18" s="91"/>
      <c r="K18" s="158">
        <f t="shared" si="1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0.35000000000000003</v>
      </c>
      <c r="N18" s="158" t="str">
        <f t="shared" si="2"/>
        <v/>
      </c>
      <c r="O18" s="158">
        <f t="shared" si="3"/>
        <v>0.35000000000000003</v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4"/>
        <v>ok</v>
      </c>
    </row>
    <row r="19" spans="1:21" ht="14.25" customHeight="1" x14ac:dyDescent="0.2">
      <c r="A19" s="157" t="str">
        <f t="shared" si="0"/>
        <v>Fr</v>
      </c>
      <c r="B19" s="157">
        <v>13</v>
      </c>
      <c r="C19" s="90"/>
      <c r="D19" s="91"/>
      <c r="E19" s="158">
        <f t="shared" si="5"/>
        <v>0</v>
      </c>
      <c r="F19" s="90"/>
      <c r="G19" s="91"/>
      <c r="H19" s="158">
        <f t="shared" si="6"/>
        <v>0</v>
      </c>
      <c r="I19" s="91"/>
      <c r="J19" s="91"/>
      <c r="K19" s="158">
        <f t="shared" si="1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0.35000000000000003</v>
      </c>
      <c r="N19" s="158" t="str">
        <f t="shared" si="2"/>
        <v/>
      </c>
      <c r="O19" s="158">
        <f t="shared" si="3"/>
        <v>0.35000000000000003</v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4"/>
        <v>ok</v>
      </c>
    </row>
    <row r="20" spans="1:21" ht="14.25" customHeight="1" x14ac:dyDescent="0.2">
      <c r="A20" s="157" t="str">
        <f t="shared" si="0"/>
        <v>Sa</v>
      </c>
      <c r="B20" s="157">
        <v>14</v>
      </c>
      <c r="C20" s="90"/>
      <c r="D20" s="91"/>
      <c r="E20" s="158">
        <f t="shared" si="5"/>
        <v>0</v>
      </c>
      <c r="F20" s="91"/>
      <c r="G20" s="91"/>
      <c r="H20" s="158">
        <f t="shared" si="6"/>
        <v>0</v>
      </c>
      <c r="I20" s="91"/>
      <c r="J20" s="91"/>
      <c r="K20" s="158">
        <f t="shared" si="1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</v>
      </c>
      <c r="N20" s="158" t="str">
        <f t="shared" si="2"/>
        <v/>
      </c>
      <c r="O20" s="158" t="str">
        <f t="shared" si="3"/>
        <v/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4"/>
        <v>ok</v>
      </c>
    </row>
    <row r="21" spans="1:21" ht="14.25" customHeight="1" x14ac:dyDescent="0.2">
      <c r="A21" s="157" t="str">
        <f t="shared" si="0"/>
        <v>So</v>
      </c>
      <c r="B21" s="157">
        <v>15</v>
      </c>
      <c r="C21" s="90"/>
      <c r="D21" s="91"/>
      <c r="E21" s="158">
        <f t="shared" si="5"/>
        <v>0</v>
      </c>
      <c r="F21" s="91"/>
      <c r="G21" s="91"/>
      <c r="H21" s="158">
        <f t="shared" si="6"/>
        <v>0</v>
      </c>
      <c r="I21" s="91"/>
      <c r="J21" s="91"/>
      <c r="K21" s="158">
        <f t="shared" si="1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</v>
      </c>
      <c r="N21" s="158" t="str">
        <f t="shared" si="2"/>
        <v/>
      </c>
      <c r="O21" s="158" t="str">
        <f t="shared" si="3"/>
        <v/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4"/>
        <v>ok</v>
      </c>
    </row>
    <row r="22" spans="1:21" ht="14.25" customHeight="1" x14ac:dyDescent="0.2">
      <c r="A22" s="157" t="str">
        <f t="shared" si="0"/>
        <v>Mo</v>
      </c>
      <c r="B22" s="157">
        <v>16</v>
      </c>
      <c r="C22" s="90"/>
      <c r="D22" s="91"/>
      <c r="E22" s="158">
        <f t="shared" si="5"/>
        <v>0</v>
      </c>
      <c r="F22" s="91"/>
      <c r="G22" s="91"/>
      <c r="H22" s="158">
        <f t="shared" si="6"/>
        <v>0</v>
      </c>
      <c r="I22" s="91"/>
      <c r="J22" s="91"/>
      <c r="K22" s="158">
        <f t="shared" si="1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0.35000000000000003</v>
      </c>
      <c r="N22" s="158" t="str">
        <f t="shared" si="2"/>
        <v/>
      </c>
      <c r="O22" s="158">
        <f t="shared" si="3"/>
        <v>0.35000000000000003</v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4"/>
        <v>ok</v>
      </c>
    </row>
    <row r="23" spans="1:21" ht="14.25" customHeight="1" x14ac:dyDescent="0.2">
      <c r="A23" s="157" t="str">
        <f t="shared" si="0"/>
        <v>Di</v>
      </c>
      <c r="B23" s="157">
        <v>17</v>
      </c>
      <c r="C23" s="90"/>
      <c r="D23" s="91"/>
      <c r="E23" s="158">
        <f t="shared" si="5"/>
        <v>0</v>
      </c>
      <c r="F23" s="91"/>
      <c r="G23" s="91"/>
      <c r="H23" s="158">
        <f t="shared" si="6"/>
        <v>0</v>
      </c>
      <c r="I23" s="91"/>
      <c r="J23" s="91"/>
      <c r="K23" s="158">
        <f t="shared" si="1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158" t="str">
        <f t="shared" si="2"/>
        <v/>
      </c>
      <c r="O23" s="158">
        <f t="shared" si="3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4"/>
        <v>ok</v>
      </c>
    </row>
    <row r="24" spans="1:21" ht="14.25" customHeight="1" x14ac:dyDescent="0.2">
      <c r="A24" s="157" t="str">
        <f t="shared" si="0"/>
        <v>Mi</v>
      </c>
      <c r="B24" s="157">
        <v>18</v>
      </c>
      <c r="C24" s="90"/>
      <c r="D24" s="91"/>
      <c r="E24" s="158">
        <f t="shared" si="5"/>
        <v>0</v>
      </c>
      <c r="F24" s="91"/>
      <c r="G24" s="91"/>
      <c r="H24" s="158">
        <f t="shared" si="6"/>
        <v>0</v>
      </c>
      <c r="I24" s="91"/>
      <c r="J24" s="91"/>
      <c r="K24" s="158">
        <f t="shared" si="1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0.35000000000000003</v>
      </c>
      <c r="N24" s="158" t="str">
        <f t="shared" si="2"/>
        <v/>
      </c>
      <c r="O24" s="158">
        <f t="shared" si="3"/>
        <v>0.35000000000000003</v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4"/>
        <v>ok</v>
      </c>
    </row>
    <row r="25" spans="1:21" ht="14.25" customHeight="1" x14ac:dyDescent="0.2">
      <c r="A25" s="157" t="str">
        <f t="shared" si="0"/>
        <v>Do</v>
      </c>
      <c r="B25" s="157">
        <v>19</v>
      </c>
      <c r="C25" s="90"/>
      <c r="D25" s="91"/>
      <c r="E25" s="158">
        <f t="shared" si="5"/>
        <v>0</v>
      </c>
      <c r="F25" s="90"/>
      <c r="G25" s="91"/>
      <c r="H25" s="158">
        <f t="shared" si="6"/>
        <v>0</v>
      </c>
      <c r="I25" s="91"/>
      <c r="J25" s="91"/>
      <c r="K25" s="158">
        <f t="shared" si="1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0.35000000000000003</v>
      </c>
      <c r="N25" s="158" t="str">
        <f t="shared" si="2"/>
        <v/>
      </c>
      <c r="O25" s="158">
        <f t="shared" si="3"/>
        <v>0.35000000000000003</v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4"/>
        <v>ok</v>
      </c>
    </row>
    <row r="26" spans="1:21" ht="14.25" customHeight="1" x14ac:dyDescent="0.2">
      <c r="A26" s="157" t="str">
        <f t="shared" si="0"/>
        <v>Fr</v>
      </c>
      <c r="B26" s="157">
        <v>20</v>
      </c>
      <c r="C26" s="90"/>
      <c r="D26" s="91"/>
      <c r="E26" s="158">
        <f t="shared" si="5"/>
        <v>0</v>
      </c>
      <c r="F26" s="90"/>
      <c r="G26" s="91"/>
      <c r="H26" s="158">
        <f t="shared" si="6"/>
        <v>0</v>
      </c>
      <c r="I26" s="91"/>
      <c r="J26" s="91"/>
      <c r="K26" s="158">
        <f t="shared" si="1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0.35000000000000003</v>
      </c>
      <c r="N26" s="158" t="str">
        <f t="shared" si="2"/>
        <v/>
      </c>
      <c r="O26" s="158">
        <f t="shared" si="3"/>
        <v>0.35000000000000003</v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4"/>
        <v>ok</v>
      </c>
    </row>
    <row r="27" spans="1:21" ht="14.25" customHeight="1" x14ac:dyDescent="0.2">
      <c r="A27" s="157" t="str">
        <f t="shared" si="0"/>
        <v>Sa</v>
      </c>
      <c r="B27" s="157">
        <v>21</v>
      </c>
      <c r="C27" s="90"/>
      <c r="D27" s="91"/>
      <c r="E27" s="158">
        <f t="shared" si="5"/>
        <v>0</v>
      </c>
      <c r="F27" s="90"/>
      <c r="G27" s="91"/>
      <c r="H27" s="158">
        <f t="shared" si="6"/>
        <v>0</v>
      </c>
      <c r="I27" s="91"/>
      <c r="J27" s="91"/>
      <c r="K27" s="158">
        <f t="shared" si="1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</v>
      </c>
      <c r="N27" s="158" t="str">
        <f t="shared" si="2"/>
        <v/>
      </c>
      <c r="O27" s="158" t="str">
        <f t="shared" si="3"/>
        <v/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4"/>
        <v>ok</v>
      </c>
    </row>
    <row r="28" spans="1:21" ht="14.25" customHeight="1" x14ac:dyDescent="0.2">
      <c r="A28" s="157" t="str">
        <f t="shared" si="0"/>
        <v>So</v>
      </c>
      <c r="B28" s="157">
        <v>22</v>
      </c>
      <c r="C28" s="90"/>
      <c r="D28" s="91"/>
      <c r="E28" s="158">
        <f t="shared" si="5"/>
        <v>0</v>
      </c>
      <c r="F28" s="90"/>
      <c r="G28" s="91"/>
      <c r="H28" s="158">
        <f t="shared" si="6"/>
        <v>0</v>
      </c>
      <c r="I28" s="91"/>
      <c r="J28" s="91"/>
      <c r="K28" s="158">
        <f t="shared" si="1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</v>
      </c>
      <c r="N28" s="158" t="str">
        <f t="shared" si="2"/>
        <v/>
      </c>
      <c r="O28" s="158" t="str">
        <f t="shared" si="3"/>
        <v/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4"/>
        <v>ok</v>
      </c>
      <c r="U28" s="2"/>
    </row>
    <row r="29" spans="1:21" ht="14.25" customHeight="1" x14ac:dyDescent="0.2">
      <c r="A29" s="157" t="str">
        <f t="shared" si="0"/>
        <v>Mo</v>
      </c>
      <c r="B29" s="157">
        <v>23</v>
      </c>
      <c r="C29" s="90"/>
      <c r="D29" s="91"/>
      <c r="E29" s="158">
        <f t="shared" si="5"/>
        <v>0</v>
      </c>
      <c r="F29" s="90"/>
      <c r="G29" s="91"/>
      <c r="H29" s="158">
        <f t="shared" si="6"/>
        <v>0</v>
      </c>
      <c r="I29" s="91"/>
      <c r="J29" s="91"/>
      <c r="K29" s="158">
        <f t="shared" si="1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0.35000000000000003</v>
      </c>
      <c r="N29" s="158" t="str">
        <f t="shared" si="2"/>
        <v/>
      </c>
      <c r="O29" s="158">
        <f t="shared" si="3"/>
        <v>0.35000000000000003</v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4"/>
        <v>ok</v>
      </c>
    </row>
    <row r="30" spans="1:21" ht="14.25" customHeight="1" x14ac:dyDescent="0.2">
      <c r="A30" s="157" t="str">
        <f t="shared" si="0"/>
        <v>Di</v>
      </c>
      <c r="B30" s="157">
        <v>24</v>
      </c>
      <c r="C30" s="90"/>
      <c r="D30" s="91"/>
      <c r="E30" s="158">
        <f t="shared" si="5"/>
        <v>0</v>
      </c>
      <c r="F30" s="90"/>
      <c r="G30" s="91"/>
      <c r="H30" s="158">
        <f t="shared" si="6"/>
        <v>0</v>
      </c>
      <c r="I30" s="91"/>
      <c r="J30" s="91"/>
      <c r="K30" s="158">
        <f t="shared" si="1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0.35000000000000003</v>
      </c>
      <c r="N30" s="158" t="str">
        <f t="shared" si="2"/>
        <v/>
      </c>
      <c r="O30" s="158">
        <f t="shared" si="3"/>
        <v>0.35000000000000003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4"/>
        <v>ok</v>
      </c>
    </row>
    <row r="31" spans="1:21" ht="14.25" customHeight="1" x14ac:dyDescent="0.2">
      <c r="A31" s="157" t="str">
        <f t="shared" si="0"/>
        <v>Mi</v>
      </c>
      <c r="B31" s="157">
        <v>25</v>
      </c>
      <c r="C31" s="90"/>
      <c r="D31" s="91"/>
      <c r="E31" s="158">
        <f t="shared" si="5"/>
        <v>0</v>
      </c>
      <c r="F31" s="91"/>
      <c r="G31" s="91"/>
      <c r="H31" s="158">
        <f t="shared" si="6"/>
        <v>0</v>
      </c>
      <c r="I31" s="91"/>
      <c r="J31" s="91"/>
      <c r="K31" s="158">
        <f t="shared" si="1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0.35000000000000003</v>
      </c>
      <c r="N31" s="158" t="str">
        <f t="shared" si="2"/>
        <v/>
      </c>
      <c r="O31" s="158">
        <f t="shared" si="3"/>
        <v>0.35000000000000003</v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4"/>
        <v>ok</v>
      </c>
    </row>
    <row r="32" spans="1:21" ht="14.25" customHeight="1" x14ac:dyDescent="0.2">
      <c r="A32" s="157" t="str">
        <f t="shared" si="0"/>
        <v>Do</v>
      </c>
      <c r="B32" s="157">
        <v>26</v>
      </c>
      <c r="C32" s="90"/>
      <c r="D32" s="91"/>
      <c r="E32" s="158">
        <f t="shared" si="5"/>
        <v>0</v>
      </c>
      <c r="F32" s="90"/>
      <c r="G32" s="91"/>
      <c r="H32" s="158">
        <f t="shared" si="6"/>
        <v>0</v>
      </c>
      <c r="I32" s="91"/>
      <c r="J32" s="91"/>
      <c r="K32" s="158">
        <f t="shared" si="1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0.35000000000000003</v>
      </c>
      <c r="N32" s="158" t="str">
        <f t="shared" si="2"/>
        <v/>
      </c>
      <c r="O32" s="158">
        <f t="shared" si="3"/>
        <v>0.35000000000000003</v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4"/>
        <v>ok</v>
      </c>
    </row>
    <row r="33" spans="1:20" ht="14.25" customHeight="1" x14ac:dyDescent="0.2">
      <c r="A33" s="157" t="str">
        <f t="shared" si="0"/>
        <v>Fr</v>
      </c>
      <c r="B33" s="157">
        <v>27</v>
      </c>
      <c r="C33" s="90"/>
      <c r="D33" s="91"/>
      <c r="E33" s="158">
        <f t="shared" si="5"/>
        <v>0</v>
      </c>
      <c r="F33" s="90"/>
      <c r="G33" s="91"/>
      <c r="H33" s="158">
        <f t="shared" si="6"/>
        <v>0</v>
      </c>
      <c r="I33" s="91"/>
      <c r="J33" s="91"/>
      <c r="K33" s="158">
        <f t="shared" si="1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0.35000000000000003</v>
      </c>
      <c r="N33" s="158" t="str">
        <f t="shared" si="2"/>
        <v/>
      </c>
      <c r="O33" s="158">
        <f t="shared" si="3"/>
        <v>0.35000000000000003</v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4"/>
        <v>ok</v>
      </c>
    </row>
    <row r="34" spans="1:20" ht="14.25" customHeight="1" x14ac:dyDescent="0.2">
      <c r="A34" s="157" t="str">
        <f t="shared" si="0"/>
        <v>Sa</v>
      </c>
      <c r="B34" s="157">
        <v>28</v>
      </c>
      <c r="C34" s="90"/>
      <c r="D34" s="91"/>
      <c r="E34" s="158">
        <f t="shared" si="5"/>
        <v>0</v>
      </c>
      <c r="F34" s="91"/>
      <c r="G34" s="91"/>
      <c r="H34" s="158">
        <f t="shared" si="6"/>
        <v>0</v>
      </c>
      <c r="I34" s="91"/>
      <c r="J34" s="91"/>
      <c r="K34" s="158">
        <f t="shared" si="1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</v>
      </c>
      <c r="N34" s="158" t="str">
        <f t="shared" si="2"/>
        <v/>
      </c>
      <c r="O34" s="158" t="str">
        <f t="shared" si="3"/>
        <v/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4"/>
        <v>ok</v>
      </c>
    </row>
    <row r="35" spans="1:20" ht="14.25" customHeight="1" x14ac:dyDescent="0.2">
      <c r="A35" s="157" t="str">
        <f t="shared" si="0"/>
        <v>So</v>
      </c>
      <c r="B35" s="157">
        <v>29</v>
      </c>
      <c r="C35" s="90"/>
      <c r="D35" s="91"/>
      <c r="E35" s="158">
        <f t="shared" si="5"/>
        <v>0</v>
      </c>
      <c r="F35" s="91"/>
      <c r="G35" s="91"/>
      <c r="H35" s="158">
        <f t="shared" si="6"/>
        <v>0</v>
      </c>
      <c r="I35" s="91"/>
      <c r="J35" s="91"/>
      <c r="K35" s="158">
        <f t="shared" si="1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</v>
      </c>
      <c r="N35" s="158" t="str">
        <f t="shared" si="2"/>
        <v/>
      </c>
      <c r="O35" s="158" t="str">
        <f t="shared" si="3"/>
        <v/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4"/>
        <v>ok</v>
      </c>
    </row>
    <row r="36" spans="1:20" ht="14.25" customHeight="1" x14ac:dyDescent="0.2">
      <c r="A36" s="157" t="str">
        <f t="shared" si="0"/>
        <v>Mo</v>
      </c>
      <c r="B36" s="157">
        <v>30</v>
      </c>
      <c r="C36" s="90"/>
      <c r="D36" s="91"/>
      <c r="E36" s="158">
        <f t="shared" si="5"/>
        <v>0</v>
      </c>
      <c r="F36" s="91"/>
      <c r="G36" s="91"/>
      <c r="H36" s="158">
        <f t="shared" si="6"/>
        <v>0</v>
      </c>
      <c r="I36" s="91"/>
      <c r="J36" s="91"/>
      <c r="K36" s="158">
        <f t="shared" si="1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0.35000000000000003</v>
      </c>
      <c r="N36" s="158" t="str">
        <f t="shared" si="2"/>
        <v/>
      </c>
      <c r="O36" s="158">
        <f t="shared" si="3"/>
        <v>0.35000000000000003</v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4"/>
        <v>ok</v>
      </c>
    </row>
    <row r="37" spans="1:20" ht="14.25" customHeight="1" x14ac:dyDescent="0.2">
      <c r="A37" s="157" t="str">
        <f t="shared" si="0"/>
        <v/>
      </c>
      <c r="B37" s="157">
        <v>31</v>
      </c>
      <c r="C37" s="90"/>
      <c r="D37" s="91"/>
      <c r="E37" s="158">
        <f t="shared" si="5"/>
        <v>0</v>
      </c>
      <c r="F37" s="91"/>
      <c r="G37" s="91"/>
      <c r="H37" s="158">
        <f t="shared" si="6"/>
        <v>0</v>
      </c>
      <c r="I37" s="91"/>
      <c r="J37" s="91"/>
      <c r="K37" s="158">
        <f t="shared" si="1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</v>
      </c>
      <c r="N37" s="158" t="str">
        <f t="shared" si="2"/>
        <v/>
      </c>
      <c r="O37" s="158" t="str">
        <f t="shared" si="3"/>
        <v/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4"/>
        <v>F</v>
      </c>
    </row>
    <row r="38" spans="1:20" ht="12.75" x14ac:dyDescent="0.2">
      <c r="A38" s="159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60">
        <f>SUM(L7:L37)</f>
        <v>0</v>
      </c>
      <c r="M38" s="160">
        <f>SUM(M7:M37)</f>
        <v>6.9999999999999973</v>
      </c>
      <c r="N38" s="160">
        <f>SUM(N7:N37)</f>
        <v>0</v>
      </c>
      <c r="O38" s="161">
        <f>SUM(O7:O37)</f>
        <v>6.9999999999999973</v>
      </c>
      <c r="P38" s="162">
        <f>SUM(P7:P37)</f>
        <v>0</v>
      </c>
      <c r="Q38" s="163"/>
      <c r="R38" s="164" t="s">
        <v>80</v>
      </c>
      <c r="S38" s="165">
        <f>SUM(S7:S37)</f>
        <v>0</v>
      </c>
      <c r="T38" s="1">
        <f>(-(VALUE(LEFT(TEXT(M38,"tt:hh:mm"),2))*1440)-(HOUR(M38)*60)-MINUTE(M38))</f>
        <v>-10080</v>
      </c>
    </row>
    <row r="39" spans="1:20" ht="12.75" x14ac:dyDescent="0.2">
      <c r="A39" s="166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67"/>
      <c r="O39" s="168"/>
      <c r="P39" s="169"/>
      <c r="Q39" s="163"/>
      <c r="R39" s="168" t="s">
        <v>82</v>
      </c>
      <c r="S39" s="97">
        <f>Mai!S40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131"/>
      <c r="B40" s="129"/>
      <c r="C40" s="129"/>
      <c r="D40" s="129"/>
      <c r="E40" s="129"/>
      <c r="F40" s="129"/>
      <c r="G40" s="129"/>
      <c r="H40" s="129"/>
      <c r="I40" s="129"/>
      <c r="J40" s="129"/>
      <c r="K40" s="128"/>
      <c r="L40" s="128"/>
      <c r="M40" s="128"/>
      <c r="N40" s="170" t="s">
        <v>85</v>
      </c>
      <c r="O40" s="171" t="s">
        <v>86</v>
      </c>
      <c r="P40" s="172"/>
      <c r="Q40" s="132"/>
      <c r="R40" s="152" t="s">
        <v>81</v>
      </c>
      <c r="S40" s="173">
        <f>S39-S38</f>
        <v>25</v>
      </c>
      <c r="T40" s="1">
        <f>INT((T39+T38+(N41*60)+IF(N41&lt;0,-O41,O41))/60)+IF((T39+T38+(N41*60)+IF(N41&lt;0,-O41,O41))&lt;0,1,0)</f>
        <v>-1024</v>
      </c>
    </row>
    <row r="41" spans="1:20" ht="14.25" x14ac:dyDescent="0.2">
      <c r="A41" s="174"/>
      <c r="B41" s="175"/>
      <c r="C41" s="291" t="s">
        <v>73</v>
      </c>
      <c r="D41" s="292"/>
      <c r="E41" s="285" t="s">
        <v>75</v>
      </c>
      <c r="F41" s="286"/>
      <c r="G41" s="285" t="s">
        <v>76</v>
      </c>
      <c r="H41" s="286"/>
      <c r="I41" s="285" t="s">
        <v>89</v>
      </c>
      <c r="J41" s="290"/>
      <c r="K41" s="289" t="s">
        <v>88</v>
      </c>
      <c r="L41" s="277"/>
      <c r="M41" s="278"/>
      <c r="N41" s="98">
        <f>N43+0</f>
        <v>-856</v>
      </c>
      <c r="O41" s="99">
        <f>Mai!O42</f>
        <v>48</v>
      </c>
      <c r="P41" s="176"/>
      <c r="Q41" s="177" t="s">
        <v>17</v>
      </c>
      <c r="R41" s="167"/>
      <c r="S41" s="178"/>
      <c r="T41" s="1">
        <f>(T39+T38+(N41*60)+IF(N41&lt;0,-O41,O41))-(60*T40)</f>
        <v>-48</v>
      </c>
    </row>
    <row r="42" spans="1:20" ht="14.25" x14ac:dyDescent="0.2">
      <c r="A42" s="131"/>
      <c r="B42" s="179"/>
      <c r="C42" s="283" t="s">
        <v>74</v>
      </c>
      <c r="D42" s="284"/>
      <c r="E42" s="274" t="s">
        <v>93</v>
      </c>
      <c r="F42" s="282"/>
      <c r="G42" s="274" t="s">
        <v>16</v>
      </c>
      <c r="H42" s="282"/>
      <c r="I42" s="274" t="s">
        <v>90</v>
      </c>
      <c r="J42" s="275"/>
      <c r="K42" s="276" t="s">
        <v>87</v>
      </c>
      <c r="L42" s="277"/>
      <c r="M42" s="278"/>
      <c r="N42" s="180" t="str">
        <f>IF(AND(T40=0,T41&lt;0),"-0:",TEXT(T40,"0:"))</f>
        <v>-1024:</v>
      </c>
      <c r="O42" s="181">
        <f>ABS(T41)</f>
        <v>48</v>
      </c>
      <c r="P42" s="182"/>
      <c r="Q42" s="265"/>
      <c r="R42" s="266"/>
      <c r="S42" s="267"/>
    </row>
    <row r="43" spans="1:20" ht="12" x14ac:dyDescent="0.2">
      <c r="A43" s="166"/>
      <c r="B43" s="183"/>
      <c r="C43" s="166"/>
      <c r="D43" s="183"/>
      <c r="E43" s="166"/>
      <c r="F43" s="183"/>
      <c r="G43" s="166"/>
      <c r="H43" s="183"/>
      <c r="I43" s="166"/>
      <c r="J43" s="128"/>
      <c r="K43" s="184"/>
      <c r="L43" s="128"/>
      <c r="M43" s="128"/>
      <c r="N43" s="185" t="str">
        <f>LEFT(Mai!N42,LEN(Mai!N42)-1)</f>
        <v>-856</v>
      </c>
      <c r="O43" s="186"/>
      <c r="P43" s="178"/>
      <c r="Q43" s="187" t="s">
        <v>18</v>
      </c>
      <c r="R43" s="167"/>
      <c r="S43" s="178"/>
    </row>
    <row r="44" spans="1:20" ht="14.25" x14ac:dyDescent="0.2">
      <c r="A44" s="256"/>
      <c r="B44" s="257"/>
      <c r="C44" s="258">
        <f>Mai!C44</f>
        <v>1</v>
      </c>
      <c r="D44" s="259"/>
      <c r="E44" s="222" t="str">
        <f>CONCATENATE(TEXT(VALUE(LEFT(TEXT(M38,"tt:hh:mm"),2))*24+HOUR(M38),"@"),":",TEXT(MINUTE(M38),"00"))</f>
        <v>168:00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-168</v>
      </c>
      <c r="J44" s="70">
        <f>ABS(IF(AND(T44&lt;0,T44&gt;-59),T44,T44-(60*I44)))</f>
        <v>0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-10080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(=168,00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(=-168,00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A44:B44"/>
    <mergeCell ref="C44:D44"/>
    <mergeCell ref="E44:F44"/>
    <mergeCell ref="E42:F42"/>
    <mergeCell ref="K41:M41"/>
    <mergeCell ref="I41:J41"/>
    <mergeCell ref="C41:D41"/>
    <mergeCell ref="G41:H41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G42:H42"/>
    <mergeCell ref="C42:D42"/>
    <mergeCell ref="E41:F41"/>
    <mergeCell ref="A4:B4"/>
    <mergeCell ref="C4:E4"/>
    <mergeCell ref="F4:H4"/>
    <mergeCell ref="E45:F45"/>
    <mergeCell ref="G45:H45"/>
    <mergeCell ref="I45:J45"/>
    <mergeCell ref="G44:H44"/>
    <mergeCell ref="Q44:S44"/>
  </mergeCells>
  <phoneticPr fontId="2" type="noConversion"/>
  <conditionalFormatting sqref="P7:P37 R7:S37">
    <cfRule type="expression" dxfId="69" priority="7" stopIfTrue="1">
      <formula>IF($M7=0,TRUE,FALSE)</formula>
    </cfRule>
  </conditionalFormatting>
  <conditionalFormatting sqref="Q7:Q37">
    <cfRule type="expression" dxfId="68" priority="8" stopIfTrue="1">
      <formula>IF($R7="F",TRUE,FALSE)</formula>
    </cfRule>
    <cfRule type="expression" dxfId="67" priority="9" stopIfTrue="1">
      <formula>IF($M7=0,TRUE,FALSE)</formula>
    </cfRule>
  </conditionalFormatting>
  <conditionalFormatting sqref="A7:K37 N7:O37">
    <cfRule type="expression" dxfId="66" priority="10" stopIfTrue="1">
      <formula>IF($T7="F",TRUE,FALSE)</formula>
    </cfRule>
    <cfRule type="expression" dxfId="65" priority="11" stopIfTrue="1">
      <formula>IF($M7=0,TRUE,FALSE)</formula>
    </cfRule>
  </conditionalFormatting>
  <conditionalFormatting sqref="M7:M37">
    <cfRule type="expression" dxfId="64" priority="3" stopIfTrue="1">
      <formula>IF($T7="F",TRUE,FALSE)</formula>
    </cfRule>
    <cfRule type="expression" dxfId="63" priority="4" stopIfTrue="1">
      <formula>IF($M7=0,TRUE,FALSE)</formula>
    </cfRule>
  </conditionalFormatting>
  <conditionalFormatting sqref="L7:L37">
    <cfRule type="expression" dxfId="62" priority="1" stopIfTrue="1">
      <formula>IF($T7="F",TRUE,FALSE)</formula>
    </cfRule>
    <cfRule type="expression" dxfId="61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H1" sqref="H1:K1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Juni!H1</f>
        <v>0</v>
      </c>
      <c r="I1" s="227"/>
      <c r="J1" s="227"/>
      <c r="K1" s="228"/>
      <c r="L1" s="101" t="s">
        <v>12</v>
      </c>
      <c r="M1" s="33"/>
      <c r="N1" s="229">
        <f>Juni!N1</f>
        <v>0</v>
      </c>
      <c r="O1" s="230"/>
      <c r="P1" s="231"/>
      <c r="Q1" s="102" t="s">
        <v>13</v>
      </c>
      <c r="R1" s="229">
        <f>Juni!R1</f>
        <v>0</v>
      </c>
      <c r="S1" s="231"/>
    </row>
    <row r="2" spans="1:20" ht="12.75" x14ac:dyDescent="0.2">
      <c r="A2" s="81">
        <v>7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>
        <f>DATE(A4,$A$2,1)</f>
        <v>45839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 t="shared" ref="A7:A37" si="0">IF(T7="F","",LEFT(TEXT(DATE($A$4,$A$2,B7),"TTTT"),2))</f>
        <v>Di</v>
      </c>
      <c r="B7" s="41">
        <v>1</v>
      </c>
      <c r="C7" s="90"/>
      <c r="D7" s="91"/>
      <c r="E7" s="53">
        <f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 t="shared" ref="K7:K37" si="1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0.35000000000000003</v>
      </c>
      <c r="N7" s="53" t="str">
        <f t="shared" ref="N7:N37" si="2">IF(L7&gt;M7,L7-M7,"")</f>
        <v/>
      </c>
      <c r="O7" s="53">
        <f t="shared" ref="O7:O37" si="3">IF(L7&lt;M7,-L7+M7,"")</f>
        <v>0.35000000000000003</v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4">IF(MONTH(DATE($A$4,$A$2,B7))&lt;&gt;$A$2,"F","ok")</f>
        <v>ok</v>
      </c>
    </row>
    <row r="8" spans="1:20" ht="14.25" customHeight="1" x14ac:dyDescent="0.2">
      <c r="A8" s="41" t="str">
        <f t="shared" si="0"/>
        <v>Mi</v>
      </c>
      <c r="B8" s="41">
        <v>2</v>
      </c>
      <c r="C8" s="90"/>
      <c r="D8" s="91"/>
      <c r="E8" s="53">
        <f t="shared" ref="E8:E37" si="5">IF(OR(S8=1,S8=0.5),TIME(8,24,0)*$C$44/2,TIME(HOUR(D8),MINUTE(D8),0)-TIME(HOUR(C8),MINUTE(C8),0))</f>
        <v>0</v>
      </c>
      <c r="F8" s="91"/>
      <c r="G8" s="91"/>
      <c r="H8" s="53">
        <f t="shared" ref="H8:H37" si="6">IF(OR(S8=1,),TIME(8,24,0)*$C$44/2,TIME(HOUR(G8),MINUTE(G8),0)-TIME(HOUR(F8),MINUTE(F8),0))</f>
        <v>0</v>
      </c>
      <c r="I8" s="91"/>
      <c r="J8" s="91"/>
      <c r="K8" s="53">
        <f t="shared" si="1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0.35000000000000003</v>
      </c>
      <c r="N8" s="53" t="str">
        <f t="shared" si="2"/>
        <v/>
      </c>
      <c r="O8" s="53">
        <f t="shared" si="3"/>
        <v>0.35000000000000003</v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4"/>
        <v>ok</v>
      </c>
    </row>
    <row r="9" spans="1:20" ht="14.25" customHeight="1" x14ac:dyDescent="0.2">
      <c r="A9" s="41" t="str">
        <f t="shared" si="0"/>
        <v>Do</v>
      </c>
      <c r="B9" s="41">
        <v>3</v>
      </c>
      <c r="C9" s="90"/>
      <c r="D9" s="91"/>
      <c r="E9" s="53">
        <f t="shared" si="5"/>
        <v>0</v>
      </c>
      <c r="F9" s="91"/>
      <c r="G9" s="91"/>
      <c r="H9" s="53">
        <f t="shared" si="6"/>
        <v>0</v>
      </c>
      <c r="I9" s="91"/>
      <c r="J9" s="91"/>
      <c r="K9" s="53">
        <f t="shared" si="1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0.35000000000000003</v>
      </c>
      <c r="N9" s="53" t="str">
        <f t="shared" si="2"/>
        <v/>
      </c>
      <c r="O9" s="53">
        <f t="shared" si="3"/>
        <v>0.35000000000000003</v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4"/>
        <v>ok</v>
      </c>
    </row>
    <row r="10" spans="1:20" ht="14.25" customHeight="1" x14ac:dyDescent="0.2">
      <c r="A10" s="41" t="str">
        <f t="shared" si="0"/>
        <v>Fr</v>
      </c>
      <c r="B10" s="41">
        <v>4</v>
      </c>
      <c r="C10" s="90"/>
      <c r="D10" s="91"/>
      <c r="E10" s="53">
        <f t="shared" si="5"/>
        <v>0</v>
      </c>
      <c r="F10" s="91"/>
      <c r="G10" s="91"/>
      <c r="H10" s="53">
        <f t="shared" si="6"/>
        <v>0</v>
      </c>
      <c r="I10" s="91"/>
      <c r="J10" s="91"/>
      <c r="K10" s="53">
        <f t="shared" si="1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0.35000000000000003</v>
      </c>
      <c r="N10" s="53" t="str">
        <f t="shared" si="2"/>
        <v/>
      </c>
      <c r="O10" s="53">
        <f t="shared" si="3"/>
        <v>0.35000000000000003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4"/>
        <v>ok</v>
      </c>
    </row>
    <row r="11" spans="1:20" ht="14.25" customHeight="1" x14ac:dyDescent="0.2">
      <c r="A11" s="41" t="str">
        <f t="shared" si="0"/>
        <v>Sa</v>
      </c>
      <c r="B11" s="41">
        <v>5</v>
      </c>
      <c r="C11" s="90"/>
      <c r="D11" s="91"/>
      <c r="E11" s="53">
        <f t="shared" si="5"/>
        <v>0</v>
      </c>
      <c r="F11" s="91"/>
      <c r="G11" s="91"/>
      <c r="H11" s="53">
        <f t="shared" si="6"/>
        <v>0</v>
      </c>
      <c r="I11" s="91"/>
      <c r="J11" s="91"/>
      <c r="K11" s="53">
        <f t="shared" si="1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</v>
      </c>
      <c r="N11" s="53" t="str">
        <f t="shared" si="2"/>
        <v/>
      </c>
      <c r="O11" s="53" t="str">
        <f t="shared" si="3"/>
        <v/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4"/>
        <v>ok</v>
      </c>
    </row>
    <row r="12" spans="1:20" ht="14.25" customHeight="1" x14ac:dyDescent="0.2">
      <c r="A12" s="41" t="str">
        <f t="shared" si="0"/>
        <v>So</v>
      </c>
      <c r="B12" s="41">
        <v>6</v>
      </c>
      <c r="C12" s="90"/>
      <c r="D12" s="91"/>
      <c r="E12" s="53">
        <f t="shared" si="5"/>
        <v>0</v>
      </c>
      <c r="F12" s="91"/>
      <c r="G12" s="91"/>
      <c r="H12" s="53">
        <f t="shared" si="6"/>
        <v>0</v>
      </c>
      <c r="I12" s="91"/>
      <c r="J12" s="91"/>
      <c r="K12" s="53">
        <f t="shared" si="1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</v>
      </c>
      <c r="N12" s="53" t="str">
        <f t="shared" si="2"/>
        <v/>
      </c>
      <c r="O12" s="53" t="str">
        <f t="shared" si="3"/>
        <v/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4"/>
        <v>ok</v>
      </c>
    </row>
    <row r="13" spans="1:20" ht="14.25" customHeight="1" x14ac:dyDescent="0.2">
      <c r="A13" s="41" t="str">
        <f t="shared" si="0"/>
        <v>Mo</v>
      </c>
      <c r="B13" s="41">
        <v>7</v>
      </c>
      <c r="C13" s="90"/>
      <c r="D13" s="91"/>
      <c r="E13" s="53">
        <f t="shared" si="5"/>
        <v>0</v>
      </c>
      <c r="F13" s="91"/>
      <c r="G13" s="91"/>
      <c r="H13" s="53">
        <f t="shared" si="6"/>
        <v>0</v>
      </c>
      <c r="I13" s="91"/>
      <c r="J13" s="91"/>
      <c r="K13" s="53">
        <f t="shared" si="1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0.35000000000000003</v>
      </c>
      <c r="N13" s="53" t="str">
        <f t="shared" si="2"/>
        <v/>
      </c>
      <c r="O13" s="53">
        <f t="shared" si="3"/>
        <v>0.35000000000000003</v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4"/>
        <v>ok</v>
      </c>
    </row>
    <row r="14" spans="1:20" ht="14.25" customHeight="1" x14ac:dyDescent="0.2">
      <c r="A14" s="41" t="str">
        <f t="shared" si="0"/>
        <v>Di</v>
      </c>
      <c r="B14" s="41">
        <v>8</v>
      </c>
      <c r="C14" s="90"/>
      <c r="D14" s="91"/>
      <c r="E14" s="53">
        <f t="shared" si="5"/>
        <v>0</v>
      </c>
      <c r="F14" s="91"/>
      <c r="G14" s="91"/>
      <c r="H14" s="53">
        <f t="shared" si="6"/>
        <v>0</v>
      </c>
      <c r="I14" s="91"/>
      <c r="J14" s="91"/>
      <c r="K14" s="53">
        <f t="shared" si="1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0.35000000000000003</v>
      </c>
      <c r="N14" s="53" t="str">
        <f t="shared" si="2"/>
        <v/>
      </c>
      <c r="O14" s="53">
        <f t="shared" si="3"/>
        <v>0.35000000000000003</v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4"/>
        <v>ok</v>
      </c>
    </row>
    <row r="15" spans="1:20" ht="14.25" customHeight="1" x14ac:dyDescent="0.2">
      <c r="A15" s="41" t="str">
        <f t="shared" si="0"/>
        <v>Mi</v>
      </c>
      <c r="B15" s="41">
        <v>9</v>
      </c>
      <c r="C15" s="90"/>
      <c r="D15" s="91"/>
      <c r="E15" s="53">
        <f t="shared" si="5"/>
        <v>0</v>
      </c>
      <c r="F15" s="91"/>
      <c r="G15" s="91"/>
      <c r="H15" s="53">
        <f t="shared" si="6"/>
        <v>0</v>
      </c>
      <c r="I15" s="91"/>
      <c r="J15" s="91"/>
      <c r="K15" s="53">
        <f t="shared" si="1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0.35000000000000003</v>
      </c>
      <c r="N15" s="53" t="str">
        <f t="shared" si="2"/>
        <v/>
      </c>
      <c r="O15" s="53">
        <f t="shared" si="3"/>
        <v>0.35000000000000003</v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4"/>
        <v>ok</v>
      </c>
    </row>
    <row r="16" spans="1:20" ht="14.25" customHeight="1" x14ac:dyDescent="0.2">
      <c r="A16" s="41" t="str">
        <f t="shared" si="0"/>
        <v>Do</v>
      </c>
      <c r="B16" s="41">
        <v>10</v>
      </c>
      <c r="C16" s="90"/>
      <c r="D16" s="91"/>
      <c r="E16" s="53">
        <f t="shared" si="5"/>
        <v>0</v>
      </c>
      <c r="F16" s="91"/>
      <c r="G16" s="91"/>
      <c r="H16" s="53">
        <f t="shared" si="6"/>
        <v>0</v>
      </c>
      <c r="I16" s="91"/>
      <c r="J16" s="91"/>
      <c r="K16" s="53">
        <f t="shared" si="1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0.35000000000000003</v>
      </c>
      <c r="N16" s="53" t="str">
        <f t="shared" si="2"/>
        <v/>
      </c>
      <c r="O16" s="53">
        <f t="shared" si="3"/>
        <v>0.35000000000000003</v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4"/>
        <v>ok</v>
      </c>
    </row>
    <row r="17" spans="1:21" ht="14.25" customHeight="1" x14ac:dyDescent="0.2">
      <c r="A17" s="41" t="str">
        <f t="shared" si="0"/>
        <v>Fr</v>
      </c>
      <c r="B17" s="41">
        <v>11</v>
      </c>
      <c r="C17" s="90"/>
      <c r="D17" s="91"/>
      <c r="E17" s="53">
        <f t="shared" si="5"/>
        <v>0</v>
      </c>
      <c r="F17" s="91"/>
      <c r="G17" s="91"/>
      <c r="H17" s="53">
        <f t="shared" si="6"/>
        <v>0</v>
      </c>
      <c r="I17" s="91"/>
      <c r="J17" s="91"/>
      <c r="K17" s="53">
        <f t="shared" si="1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0.35000000000000003</v>
      </c>
      <c r="N17" s="53" t="str">
        <f t="shared" si="2"/>
        <v/>
      </c>
      <c r="O17" s="53">
        <f t="shared" si="3"/>
        <v>0.35000000000000003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4"/>
        <v>ok</v>
      </c>
    </row>
    <row r="18" spans="1:21" ht="14.25" customHeight="1" x14ac:dyDescent="0.2">
      <c r="A18" s="41" t="str">
        <f t="shared" si="0"/>
        <v>Sa</v>
      </c>
      <c r="B18" s="41">
        <v>12</v>
      </c>
      <c r="C18" s="90"/>
      <c r="D18" s="91"/>
      <c r="E18" s="53">
        <f t="shared" si="5"/>
        <v>0</v>
      </c>
      <c r="F18" s="90"/>
      <c r="G18" s="91"/>
      <c r="H18" s="53">
        <f t="shared" si="6"/>
        <v>0</v>
      </c>
      <c r="I18" s="91"/>
      <c r="J18" s="91"/>
      <c r="K18" s="53">
        <f t="shared" si="1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</v>
      </c>
      <c r="N18" s="53" t="str">
        <f t="shared" si="2"/>
        <v/>
      </c>
      <c r="O18" s="53" t="str">
        <f t="shared" si="3"/>
        <v/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4"/>
        <v>ok</v>
      </c>
    </row>
    <row r="19" spans="1:21" ht="14.25" customHeight="1" x14ac:dyDescent="0.2">
      <c r="A19" s="41" t="str">
        <f t="shared" si="0"/>
        <v>So</v>
      </c>
      <c r="B19" s="41">
        <v>13</v>
      </c>
      <c r="C19" s="90"/>
      <c r="D19" s="91"/>
      <c r="E19" s="53">
        <f t="shared" si="5"/>
        <v>0</v>
      </c>
      <c r="F19" s="90"/>
      <c r="G19" s="91"/>
      <c r="H19" s="53">
        <f t="shared" si="6"/>
        <v>0</v>
      </c>
      <c r="I19" s="91"/>
      <c r="J19" s="91"/>
      <c r="K19" s="53">
        <f t="shared" si="1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</v>
      </c>
      <c r="N19" s="53" t="str">
        <f t="shared" si="2"/>
        <v/>
      </c>
      <c r="O19" s="53" t="str">
        <f t="shared" si="3"/>
        <v/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4"/>
        <v>ok</v>
      </c>
    </row>
    <row r="20" spans="1:21" ht="14.25" customHeight="1" x14ac:dyDescent="0.2">
      <c r="A20" s="41" t="str">
        <f t="shared" si="0"/>
        <v>Mo</v>
      </c>
      <c r="B20" s="41">
        <v>14</v>
      </c>
      <c r="C20" s="90"/>
      <c r="D20" s="91"/>
      <c r="E20" s="53">
        <f t="shared" si="5"/>
        <v>0</v>
      </c>
      <c r="F20" s="91"/>
      <c r="G20" s="91"/>
      <c r="H20" s="53">
        <f t="shared" si="6"/>
        <v>0</v>
      </c>
      <c r="I20" s="91"/>
      <c r="J20" s="91"/>
      <c r="K20" s="53">
        <f t="shared" si="1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0.35000000000000003</v>
      </c>
      <c r="N20" s="53" t="str">
        <f t="shared" si="2"/>
        <v/>
      </c>
      <c r="O20" s="53">
        <f t="shared" si="3"/>
        <v>0.35000000000000003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4"/>
        <v>ok</v>
      </c>
    </row>
    <row r="21" spans="1:21" ht="14.25" customHeight="1" x14ac:dyDescent="0.2">
      <c r="A21" s="41" t="str">
        <f t="shared" si="0"/>
        <v>Di</v>
      </c>
      <c r="B21" s="41">
        <v>15</v>
      </c>
      <c r="C21" s="90"/>
      <c r="D21" s="91"/>
      <c r="E21" s="53">
        <f t="shared" si="5"/>
        <v>0</v>
      </c>
      <c r="F21" s="91"/>
      <c r="G21" s="91"/>
      <c r="H21" s="53">
        <f t="shared" si="6"/>
        <v>0</v>
      </c>
      <c r="I21" s="91"/>
      <c r="J21" s="91"/>
      <c r="K21" s="53">
        <f t="shared" si="1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0.35000000000000003</v>
      </c>
      <c r="N21" s="53" t="str">
        <f t="shared" si="2"/>
        <v/>
      </c>
      <c r="O21" s="53">
        <f t="shared" si="3"/>
        <v>0.35000000000000003</v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4"/>
        <v>ok</v>
      </c>
    </row>
    <row r="22" spans="1:21" ht="14.25" customHeight="1" x14ac:dyDescent="0.2">
      <c r="A22" s="41" t="str">
        <f t="shared" si="0"/>
        <v>Mi</v>
      </c>
      <c r="B22" s="41">
        <v>16</v>
      </c>
      <c r="C22" s="90"/>
      <c r="D22" s="91"/>
      <c r="E22" s="53">
        <f t="shared" si="5"/>
        <v>0</v>
      </c>
      <c r="F22" s="91"/>
      <c r="G22" s="91"/>
      <c r="H22" s="53">
        <f t="shared" si="6"/>
        <v>0</v>
      </c>
      <c r="I22" s="91"/>
      <c r="J22" s="91"/>
      <c r="K22" s="53">
        <f t="shared" si="1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0.35000000000000003</v>
      </c>
      <c r="N22" s="53" t="str">
        <f t="shared" si="2"/>
        <v/>
      </c>
      <c r="O22" s="53">
        <f t="shared" si="3"/>
        <v>0.35000000000000003</v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4"/>
        <v>ok</v>
      </c>
    </row>
    <row r="23" spans="1:21" ht="14.25" customHeight="1" x14ac:dyDescent="0.2">
      <c r="A23" s="41" t="str">
        <f t="shared" si="0"/>
        <v>Do</v>
      </c>
      <c r="B23" s="41">
        <v>17</v>
      </c>
      <c r="C23" s="90"/>
      <c r="D23" s="91"/>
      <c r="E23" s="53">
        <f t="shared" si="5"/>
        <v>0</v>
      </c>
      <c r="F23" s="91"/>
      <c r="G23" s="91"/>
      <c r="H23" s="53">
        <f t="shared" si="6"/>
        <v>0</v>
      </c>
      <c r="I23" s="91"/>
      <c r="J23" s="91"/>
      <c r="K23" s="53">
        <f t="shared" si="1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0.35000000000000003</v>
      </c>
      <c r="N23" s="53" t="str">
        <f t="shared" si="2"/>
        <v/>
      </c>
      <c r="O23" s="53">
        <f t="shared" si="3"/>
        <v>0.35000000000000003</v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4"/>
        <v>ok</v>
      </c>
    </row>
    <row r="24" spans="1:21" ht="14.25" customHeight="1" x14ac:dyDescent="0.2">
      <c r="A24" s="41" t="str">
        <f t="shared" si="0"/>
        <v>Fr</v>
      </c>
      <c r="B24" s="41">
        <v>18</v>
      </c>
      <c r="C24" s="90"/>
      <c r="D24" s="91"/>
      <c r="E24" s="53">
        <f t="shared" si="5"/>
        <v>0</v>
      </c>
      <c r="F24" s="91"/>
      <c r="G24" s="91"/>
      <c r="H24" s="53">
        <f t="shared" si="6"/>
        <v>0</v>
      </c>
      <c r="I24" s="91"/>
      <c r="J24" s="91"/>
      <c r="K24" s="53">
        <f t="shared" si="1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0.35000000000000003</v>
      </c>
      <c r="N24" s="53" t="str">
        <f t="shared" si="2"/>
        <v/>
      </c>
      <c r="O24" s="53">
        <f t="shared" si="3"/>
        <v>0.35000000000000003</v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4"/>
        <v>ok</v>
      </c>
    </row>
    <row r="25" spans="1:21" ht="14.25" customHeight="1" x14ac:dyDescent="0.2">
      <c r="A25" s="41" t="str">
        <f t="shared" si="0"/>
        <v>Sa</v>
      </c>
      <c r="B25" s="41">
        <v>19</v>
      </c>
      <c r="C25" s="90"/>
      <c r="D25" s="91"/>
      <c r="E25" s="53">
        <f t="shared" si="5"/>
        <v>0</v>
      </c>
      <c r="F25" s="90"/>
      <c r="G25" s="91"/>
      <c r="H25" s="53">
        <f t="shared" si="6"/>
        <v>0</v>
      </c>
      <c r="I25" s="91"/>
      <c r="J25" s="91"/>
      <c r="K25" s="53">
        <f t="shared" si="1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</v>
      </c>
      <c r="N25" s="53" t="str">
        <f t="shared" si="2"/>
        <v/>
      </c>
      <c r="O25" s="53" t="str">
        <f t="shared" si="3"/>
        <v/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4"/>
        <v>ok</v>
      </c>
    </row>
    <row r="26" spans="1:21" ht="14.25" customHeight="1" x14ac:dyDescent="0.2">
      <c r="A26" s="41" t="str">
        <f t="shared" si="0"/>
        <v>So</v>
      </c>
      <c r="B26" s="41">
        <v>20</v>
      </c>
      <c r="C26" s="90"/>
      <c r="D26" s="91"/>
      <c r="E26" s="53">
        <f t="shared" si="5"/>
        <v>0</v>
      </c>
      <c r="F26" s="90"/>
      <c r="G26" s="91"/>
      <c r="H26" s="53">
        <f t="shared" si="6"/>
        <v>0</v>
      </c>
      <c r="I26" s="91"/>
      <c r="J26" s="91"/>
      <c r="K26" s="53">
        <f t="shared" si="1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</v>
      </c>
      <c r="N26" s="53" t="str">
        <f t="shared" si="2"/>
        <v/>
      </c>
      <c r="O26" s="53" t="str">
        <f t="shared" si="3"/>
        <v/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4"/>
        <v>ok</v>
      </c>
    </row>
    <row r="27" spans="1:21" ht="14.25" customHeight="1" x14ac:dyDescent="0.2">
      <c r="A27" s="41" t="str">
        <f t="shared" si="0"/>
        <v>Mo</v>
      </c>
      <c r="B27" s="41">
        <v>21</v>
      </c>
      <c r="C27" s="90"/>
      <c r="D27" s="91"/>
      <c r="E27" s="53">
        <f t="shared" si="5"/>
        <v>0</v>
      </c>
      <c r="F27" s="90"/>
      <c r="G27" s="91"/>
      <c r="H27" s="53">
        <f t="shared" si="6"/>
        <v>0</v>
      </c>
      <c r="I27" s="91"/>
      <c r="J27" s="91"/>
      <c r="K27" s="53">
        <f t="shared" si="1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0.35000000000000003</v>
      </c>
      <c r="N27" s="53" t="str">
        <f t="shared" si="2"/>
        <v/>
      </c>
      <c r="O27" s="53">
        <f t="shared" si="3"/>
        <v>0.35000000000000003</v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4"/>
        <v>ok</v>
      </c>
    </row>
    <row r="28" spans="1:21" ht="14.25" customHeight="1" x14ac:dyDescent="0.2">
      <c r="A28" s="41" t="str">
        <f t="shared" si="0"/>
        <v>Di</v>
      </c>
      <c r="B28" s="41">
        <v>22</v>
      </c>
      <c r="C28" s="90"/>
      <c r="D28" s="91"/>
      <c r="E28" s="53">
        <f t="shared" si="5"/>
        <v>0</v>
      </c>
      <c r="F28" s="90"/>
      <c r="G28" s="91"/>
      <c r="H28" s="53">
        <f t="shared" si="6"/>
        <v>0</v>
      </c>
      <c r="I28" s="91"/>
      <c r="J28" s="91"/>
      <c r="K28" s="53">
        <f t="shared" si="1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0.35000000000000003</v>
      </c>
      <c r="N28" s="53" t="str">
        <f t="shared" si="2"/>
        <v/>
      </c>
      <c r="O28" s="53">
        <f t="shared" si="3"/>
        <v>0.35000000000000003</v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4"/>
        <v>ok</v>
      </c>
      <c r="U28" s="2"/>
    </row>
    <row r="29" spans="1:21" ht="14.25" customHeight="1" x14ac:dyDescent="0.2">
      <c r="A29" s="41" t="str">
        <f t="shared" si="0"/>
        <v>Mi</v>
      </c>
      <c r="B29" s="41">
        <v>23</v>
      </c>
      <c r="C29" s="90"/>
      <c r="D29" s="91"/>
      <c r="E29" s="53">
        <f t="shared" si="5"/>
        <v>0</v>
      </c>
      <c r="F29" s="90"/>
      <c r="G29" s="91"/>
      <c r="H29" s="53">
        <f t="shared" si="6"/>
        <v>0</v>
      </c>
      <c r="I29" s="91"/>
      <c r="J29" s="91"/>
      <c r="K29" s="53">
        <f t="shared" si="1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0.35000000000000003</v>
      </c>
      <c r="N29" s="53" t="str">
        <f t="shared" si="2"/>
        <v/>
      </c>
      <c r="O29" s="53">
        <f t="shared" si="3"/>
        <v>0.35000000000000003</v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4"/>
        <v>ok</v>
      </c>
    </row>
    <row r="30" spans="1:21" ht="14.25" customHeight="1" x14ac:dyDescent="0.2">
      <c r="A30" s="41" t="str">
        <f t="shared" si="0"/>
        <v>Do</v>
      </c>
      <c r="B30" s="41">
        <v>24</v>
      </c>
      <c r="C30" s="90"/>
      <c r="D30" s="91"/>
      <c r="E30" s="53">
        <f t="shared" si="5"/>
        <v>0</v>
      </c>
      <c r="F30" s="90"/>
      <c r="G30" s="91"/>
      <c r="H30" s="53">
        <f t="shared" si="6"/>
        <v>0</v>
      </c>
      <c r="I30" s="91"/>
      <c r="J30" s="91"/>
      <c r="K30" s="53">
        <f t="shared" si="1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0.35000000000000003</v>
      </c>
      <c r="N30" s="53" t="str">
        <f t="shared" si="2"/>
        <v/>
      </c>
      <c r="O30" s="53">
        <f t="shared" si="3"/>
        <v>0.35000000000000003</v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4"/>
        <v>ok</v>
      </c>
    </row>
    <row r="31" spans="1:21" ht="14.25" customHeight="1" x14ac:dyDescent="0.2">
      <c r="A31" s="41" t="str">
        <f t="shared" si="0"/>
        <v>Fr</v>
      </c>
      <c r="B31" s="41">
        <v>25</v>
      </c>
      <c r="C31" s="90"/>
      <c r="D31" s="91"/>
      <c r="E31" s="53">
        <f t="shared" si="5"/>
        <v>0</v>
      </c>
      <c r="F31" s="91"/>
      <c r="G31" s="91"/>
      <c r="H31" s="53">
        <f t="shared" si="6"/>
        <v>0</v>
      </c>
      <c r="I31" s="91"/>
      <c r="J31" s="91"/>
      <c r="K31" s="53">
        <f t="shared" si="1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0.35000000000000003</v>
      </c>
      <c r="N31" s="53" t="str">
        <f t="shared" si="2"/>
        <v/>
      </c>
      <c r="O31" s="53">
        <f t="shared" si="3"/>
        <v>0.35000000000000003</v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4"/>
        <v>ok</v>
      </c>
    </row>
    <row r="32" spans="1:21" ht="14.25" customHeight="1" x14ac:dyDescent="0.2">
      <c r="A32" s="41" t="str">
        <f t="shared" si="0"/>
        <v>Sa</v>
      </c>
      <c r="B32" s="41">
        <v>26</v>
      </c>
      <c r="C32" s="90"/>
      <c r="D32" s="91"/>
      <c r="E32" s="53">
        <f t="shared" si="5"/>
        <v>0</v>
      </c>
      <c r="F32" s="90"/>
      <c r="G32" s="91"/>
      <c r="H32" s="53">
        <f t="shared" si="6"/>
        <v>0</v>
      </c>
      <c r="I32" s="91"/>
      <c r="J32" s="91"/>
      <c r="K32" s="53">
        <f t="shared" si="1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</v>
      </c>
      <c r="N32" s="53" t="str">
        <f t="shared" si="2"/>
        <v/>
      </c>
      <c r="O32" s="53" t="str">
        <f t="shared" si="3"/>
        <v/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4"/>
        <v>ok</v>
      </c>
    </row>
    <row r="33" spans="1:20" ht="14.25" customHeight="1" x14ac:dyDescent="0.2">
      <c r="A33" s="41" t="str">
        <f t="shared" si="0"/>
        <v>So</v>
      </c>
      <c r="B33" s="41">
        <v>27</v>
      </c>
      <c r="C33" s="90"/>
      <c r="D33" s="91"/>
      <c r="E33" s="53">
        <f t="shared" si="5"/>
        <v>0</v>
      </c>
      <c r="F33" s="90"/>
      <c r="G33" s="91"/>
      <c r="H33" s="53">
        <f t="shared" si="6"/>
        <v>0</v>
      </c>
      <c r="I33" s="91"/>
      <c r="J33" s="91"/>
      <c r="K33" s="53">
        <f t="shared" si="1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</v>
      </c>
      <c r="N33" s="53" t="str">
        <f t="shared" si="2"/>
        <v/>
      </c>
      <c r="O33" s="53" t="str">
        <f t="shared" si="3"/>
        <v/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4"/>
        <v>ok</v>
      </c>
    </row>
    <row r="34" spans="1:20" ht="14.25" customHeight="1" x14ac:dyDescent="0.2">
      <c r="A34" s="41" t="str">
        <f t="shared" si="0"/>
        <v>Mo</v>
      </c>
      <c r="B34" s="41">
        <v>28</v>
      </c>
      <c r="C34" s="90"/>
      <c r="D34" s="91"/>
      <c r="E34" s="53">
        <f t="shared" si="5"/>
        <v>0</v>
      </c>
      <c r="F34" s="91"/>
      <c r="G34" s="91"/>
      <c r="H34" s="53">
        <f t="shared" si="6"/>
        <v>0</v>
      </c>
      <c r="I34" s="91"/>
      <c r="J34" s="91"/>
      <c r="K34" s="53">
        <f t="shared" si="1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0.35000000000000003</v>
      </c>
      <c r="N34" s="53" t="str">
        <f t="shared" si="2"/>
        <v/>
      </c>
      <c r="O34" s="53">
        <f t="shared" si="3"/>
        <v>0.35000000000000003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4"/>
        <v>ok</v>
      </c>
    </row>
    <row r="35" spans="1:20" ht="14.25" customHeight="1" x14ac:dyDescent="0.2">
      <c r="A35" s="41" t="str">
        <f t="shared" si="0"/>
        <v>Di</v>
      </c>
      <c r="B35" s="41">
        <v>29</v>
      </c>
      <c r="C35" s="90"/>
      <c r="D35" s="91"/>
      <c r="E35" s="53">
        <f t="shared" si="5"/>
        <v>0</v>
      </c>
      <c r="F35" s="91"/>
      <c r="G35" s="91"/>
      <c r="H35" s="53">
        <f t="shared" si="6"/>
        <v>0</v>
      </c>
      <c r="I35" s="91"/>
      <c r="J35" s="91"/>
      <c r="K35" s="53">
        <f t="shared" si="1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0.35000000000000003</v>
      </c>
      <c r="N35" s="53" t="str">
        <f t="shared" si="2"/>
        <v/>
      </c>
      <c r="O35" s="53">
        <f t="shared" si="3"/>
        <v>0.35000000000000003</v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4"/>
        <v>ok</v>
      </c>
    </row>
    <row r="36" spans="1:20" ht="14.25" customHeight="1" x14ac:dyDescent="0.2">
      <c r="A36" s="41" t="str">
        <f t="shared" si="0"/>
        <v>Mi</v>
      </c>
      <c r="B36" s="41">
        <v>30</v>
      </c>
      <c r="C36" s="90"/>
      <c r="D36" s="91"/>
      <c r="E36" s="53">
        <f t="shared" si="5"/>
        <v>0</v>
      </c>
      <c r="F36" s="91"/>
      <c r="G36" s="91"/>
      <c r="H36" s="53">
        <f t="shared" si="6"/>
        <v>0</v>
      </c>
      <c r="I36" s="91"/>
      <c r="J36" s="91"/>
      <c r="K36" s="53">
        <f t="shared" si="1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0.35000000000000003</v>
      </c>
      <c r="N36" s="53" t="str">
        <f t="shared" si="2"/>
        <v/>
      </c>
      <c r="O36" s="53">
        <f t="shared" si="3"/>
        <v>0.35000000000000003</v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4"/>
        <v>ok</v>
      </c>
    </row>
    <row r="37" spans="1:20" ht="14.25" customHeight="1" x14ac:dyDescent="0.2">
      <c r="A37" s="41" t="str">
        <f t="shared" si="0"/>
        <v>Do</v>
      </c>
      <c r="B37" s="41">
        <v>31</v>
      </c>
      <c r="C37" s="90"/>
      <c r="D37" s="91"/>
      <c r="E37" s="53">
        <f t="shared" si="5"/>
        <v>0</v>
      </c>
      <c r="F37" s="91"/>
      <c r="G37" s="91"/>
      <c r="H37" s="53">
        <f t="shared" si="6"/>
        <v>0</v>
      </c>
      <c r="I37" s="91"/>
      <c r="J37" s="91"/>
      <c r="K37" s="53">
        <f t="shared" si="1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0.35000000000000003</v>
      </c>
      <c r="N37" s="53" t="str">
        <f t="shared" si="2"/>
        <v/>
      </c>
      <c r="O37" s="53">
        <f t="shared" si="3"/>
        <v>0.35000000000000003</v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4"/>
        <v>ok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8.0499999999999972</v>
      </c>
      <c r="N38" s="85">
        <f>SUM(N7:N37)</f>
        <v>0</v>
      </c>
      <c r="O38" s="86">
        <f>SUM(O7:O37)</f>
        <v>8.0499999999999972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-11592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f>Juni!S40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-1217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-1024</v>
      </c>
      <c r="O41" s="99">
        <f>Juni!O42</f>
        <v>48</v>
      </c>
      <c r="P41" s="74"/>
      <c r="Q41" s="71" t="s">
        <v>17</v>
      </c>
      <c r="R41" s="2"/>
      <c r="S41" s="6"/>
      <c r="T41" s="1">
        <f>(T39+T38+(N41*60)+IF(N41&lt;0,-O41,O41))-(60*T40)</f>
        <v>-60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-1217:</v>
      </c>
      <c r="O42" s="78">
        <f>ABS(T41)</f>
        <v>60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20" t="str">
        <f>LEFT(Juni!N42,LEN(Juni!N42)-1)</f>
        <v>-1024</v>
      </c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58">
        <f>Juni!C44</f>
        <v>1</v>
      </c>
      <c r="D44" s="259"/>
      <c r="E44" s="222" t="str">
        <f>CONCATENATE(TEXT(VALUE(LEFT(TEXT(M38,"tt:hh:mm"),2))*24+HOUR(M38),"@"),":",TEXT(MINUTE(M38),"00"))</f>
        <v>193:12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-193</v>
      </c>
      <c r="J44" s="70">
        <f>ABS(IF(AND(T44&lt;0,T44&gt;-59),T44,T44-(60*I44)))</f>
        <v>12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-11592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(=193,20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(=-193,20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A44:B44"/>
    <mergeCell ref="C44:D44"/>
    <mergeCell ref="E44:F44"/>
    <mergeCell ref="E42:F42"/>
    <mergeCell ref="K41:M41"/>
    <mergeCell ref="I41:J41"/>
    <mergeCell ref="C41:D41"/>
    <mergeCell ref="G41:H41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G42:H42"/>
    <mergeCell ref="C42:D42"/>
    <mergeCell ref="E41:F41"/>
    <mergeCell ref="A4:B4"/>
    <mergeCell ref="C4:E4"/>
    <mergeCell ref="F4:H4"/>
    <mergeCell ref="E45:F45"/>
    <mergeCell ref="G45:H45"/>
    <mergeCell ref="I45:J45"/>
    <mergeCell ref="G44:H44"/>
    <mergeCell ref="Q44:S44"/>
  </mergeCells>
  <phoneticPr fontId="2" type="noConversion"/>
  <conditionalFormatting sqref="P7:P37 R7:S37">
    <cfRule type="expression" dxfId="60" priority="5" stopIfTrue="1">
      <formula>IF($M7=0,TRUE,FALSE)</formula>
    </cfRule>
  </conditionalFormatting>
  <conditionalFormatting sqref="Q7:Q37">
    <cfRule type="expression" dxfId="59" priority="6" stopIfTrue="1">
      <formula>IF($R7="F",TRUE,FALSE)</formula>
    </cfRule>
    <cfRule type="expression" dxfId="58" priority="7" stopIfTrue="1">
      <formula>IF($M7=0,TRUE,FALSE)</formula>
    </cfRule>
  </conditionalFormatting>
  <conditionalFormatting sqref="A7:K37 N7:O37">
    <cfRule type="expression" dxfId="57" priority="8" stopIfTrue="1">
      <formula>IF($T7="F",TRUE,FALSE)</formula>
    </cfRule>
    <cfRule type="expression" dxfId="56" priority="9" stopIfTrue="1">
      <formula>IF($M7=0,TRUE,FALSE)</formula>
    </cfRule>
  </conditionalFormatting>
  <conditionalFormatting sqref="M7:M37">
    <cfRule type="expression" dxfId="55" priority="3" stopIfTrue="1">
      <formula>IF($T7="F",TRUE,FALSE)</formula>
    </cfRule>
    <cfRule type="expression" dxfId="54" priority="4" stopIfTrue="1">
      <formula>IF($M7=0,TRUE,FALSE)</formula>
    </cfRule>
  </conditionalFormatting>
  <conditionalFormatting sqref="L7:L37">
    <cfRule type="expression" dxfId="53" priority="1" stopIfTrue="1">
      <formula>IF($T7="F",TRUE,FALSE)</formula>
    </cfRule>
    <cfRule type="expression" dxfId="52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A1:S3 A25:K31 A24:B24 E24 H24:K24 A5:S6 B4:S4 A38:S39 A32:F32 H32:K32 A8:K23 A7:K7 N7:S7 N25:S31 N24:S24 A33:K37 N33:S37 N32:S32 N8:S2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U46"/>
  <sheetViews>
    <sheetView zoomScaleNormal="100" workbookViewId="0">
      <pane ySplit="5" topLeftCell="A6" activePane="bottomLeft" state="frozenSplit"/>
      <selection activeCell="H1" sqref="H1:K1"/>
      <selection pane="bottomLeft" activeCell="D15" sqref="D15"/>
    </sheetView>
  </sheetViews>
  <sheetFormatPr baseColWidth="10" defaultColWidth="11" defaultRowHeight="11.25" x14ac:dyDescent="0.2"/>
  <cols>
    <col min="1" max="2" width="3.125" style="47" customWidth="1"/>
    <col min="3" max="11" width="5.875" style="47" customWidth="1"/>
    <col min="12" max="12" width="6.625" style="47" customWidth="1"/>
    <col min="13" max="13" width="7.125" style="47" bestFit="1" customWidth="1"/>
    <col min="14" max="15" width="5.875" style="1" customWidth="1"/>
    <col min="16" max="16" width="6.625" style="1" customWidth="1"/>
    <col min="17" max="17" width="21.125" style="1" customWidth="1"/>
    <col min="18" max="18" width="6.625" style="1" customWidth="1"/>
    <col min="19" max="19" width="7.875" style="1" customWidth="1"/>
    <col min="20" max="20" width="15.375" style="1" hidden="1" customWidth="1"/>
    <col min="21" max="16384" width="11" style="1"/>
  </cols>
  <sheetData>
    <row r="1" spans="1:20" ht="18" x14ac:dyDescent="0.25">
      <c r="A1" s="32" t="s">
        <v>0</v>
      </c>
      <c r="B1" s="33"/>
      <c r="C1" s="33"/>
      <c r="D1" s="33"/>
      <c r="E1" s="33"/>
      <c r="F1" s="48"/>
      <c r="G1" s="100" t="s">
        <v>11</v>
      </c>
      <c r="H1" s="227">
        <f>Juli!H1</f>
        <v>0</v>
      </c>
      <c r="I1" s="227"/>
      <c r="J1" s="227"/>
      <c r="K1" s="228"/>
      <c r="L1" s="101" t="s">
        <v>12</v>
      </c>
      <c r="M1" s="33"/>
      <c r="N1" s="229">
        <f>Juli!N1</f>
        <v>0</v>
      </c>
      <c r="O1" s="230"/>
      <c r="P1" s="231"/>
      <c r="Q1" s="102" t="s">
        <v>13</v>
      </c>
      <c r="R1" s="229">
        <f>Juli!R1</f>
        <v>0</v>
      </c>
      <c r="S1" s="231"/>
    </row>
    <row r="2" spans="1:20" ht="12.75" x14ac:dyDescent="0.2">
      <c r="A2" s="81">
        <v>8</v>
      </c>
      <c r="B2" s="40"/>
      <c r="C2" s="35"/>
      <c r="D2" s="35"/>
      <c r="E2" s="35"/>
      <c r="F2" s="37"/>
      <c r="G2" s="35"/>
      <c r="H2" s="35"/>
      <c r="I2" s="35"/>
      <c r="J2" s="35"/>
      <c r="K2" s="35"/>
      <c r="L2" s="34"/>
      <c r="M2" s="35"/>
      <c r="N2" s="7"/>
      <c r="O2" s="7"/>
      <c r="P2" s="8"/>
      <c r="Q2" s="7"/>
      <c r="R2" s="7"/>
      <c r="S2" s="10"/>
    </row>
    <row r="3" spans="1:20" ht="15" x14ac:dyDescent="0.25">
      <c r="A3" s="246">
        <f>DATE(A4,$A$2,1)</f>
        <v>45870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49"/>
      <c r="M3" s="36"/>
      <c r="N3" s="9"/>
      <c r="O3" s="9"/>
      <c r="P3" s="12"/>
      <c r="Q3" s="9"/>
      <c r="R3" s="12"/>
      <c r="S3" s="3"/>
    </row>
    <row r="4" spans="1:20" ht="21.6" customHeight="1" x14ac:dyDescent="0.2">
      <c r="A4" s="254">
        <f>Steuertabelle!D2</f>
        <v>2025</v>
      </c>
      <c r="B4" s="255"/>
      <c r="C4" s="237" t="s">
        <v>1</v>
      </c>
      <c r="D4" s="238"/>
      <c r="E4" s="239"/>
      <c r="F4" s="237" t="s">
        <v>2</v>
      </c>
      <c r="G4" s="238"/>
      <c r="H4" s="239"/>
      <c r="I4" s="237" t="s">
        <v>3</v>
      </c>
      <c r="J4" s="238"/>
      <c r="K4" s="239"/>
      <c r="L4" s="235" t="s">
        <v>77</v>
      </c>
      <c r="M4" s="240"/>
      <c r="N4" s="240"/>
      <c r="O4" s="236"/>
      <c r="P4" s="61" t="s">
        <v>78</v>
      </c>
      <c r="Q4" s="240" t="s">
        <v>14</v>
      </c>
      <c r="R4" s="236"/>
      <c r="S4" s="62" t="s">
        <v>84</v>
      </c>
    </row>
    <row r="5" spans="1:20" ht="13.15" customHeight="1" x14ac:dyDescent="0.2">
      <c r="A5" s="34"/>
      <c r="B5" s="37"/>
      <c r="C5" s="38" t="s">
        <v>4</v>
      </c>
      <c r="D5" s="38" t="s">
        <v>5</v>
      </c>
      <c r="E5" s="38" t="s">
        <v>6</v>
      </c>
      <c r="F5" s="38" t="s">
        <v>4</v>
      </c>
      <c r="G5" s="38" t="s">
        <v>5</v>
      </c>
      <c r="H5" s="38" t="s">
        <v>6</v>
      </c>
      <c r="I5" s="38" t="s">
        <v>4</v>
      </c>
      <c r="J5" s="38" t="s">
        <v>5</v>
      </c>
      <c r="K5" s="38" t="s">
        <v>6</v>
      </c>
      <c r="L5" s="38" t="s">
        <v>7</v>
      </c>
      <c r="M5" s="38" t="s">
        <v>8</v>
      </c>
      <c r="N5" s="64" t="s">
        <v>9</v>
      </c>
      <c r="O5" s="64" t="s">
        <v>10</v>
      </c>
      <c r="P5" s="60"/>
      <c r="Q5" s="16" t="s">
        <v>15</v>
      </c>
      <c r="R5" s="17" t="s">
        <v>19</v>
      </c>
      <c r="S5" s="63" t="s">
        <v>83</v>
      </c>
      <c r="T5" s="1" t="s">
        <v>79</v>
      </c>
    </row>
    <row r="6" spans="1:20" ht="4.9000000000000004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50"/>
      <c r="L6" s="51"/>
      <c r="M6" s="52"/>
      <c r="N6" s="11"/>
      <c r="O6" s="15"/>
      <c r="P6" s="13"/>
      <c r="Q6" s="57"/>
      <c r="R6" s="58"/>
      <c r="S6" s="59"/>
    </row>
    <row r="7" spans="1:20" ht="14.25" customHeight="1" x14ac:dyDescent="0.2">
      <c r="A7" s="41" t="str">
        <f t="shared" ref="A7:A37" si="0">IF(T7="F","",LEFT(TEXT(DATE($A$4,$A$2,B7),"TTTT"),2))</f>
        <v>Fr</v>
      </c>
      <c r="B7" s="41">
        <v>1</v>
      </c>
      <c r="C7" s="90"/>
      <c r="D7" s="91"/>
      <c r="E7" s="53">
        <f>IF(OR(S7=1,S7=0.5),TIME(8,24,0)*$C$44/2,TIME(HOUR(D7),MINUTE(D7),0)-TIME(HOUR(C7),MINUTE(C7),0))</f>
        <v>0</v>
      </c>
      <c r="F7" s="91"/>
      <c r="G7" s="91"/>
      <c r="H7" s="53">
        <f>IF(OR(S7=1,),TIME(8,24,0)*$C$44/2,TIME(HOUR(G7),MINUTE(G7),0)-TIME(HOUR(F7),MINUTE(F7),0))</f>
        <v>0</v>
      </c>
      <c r="I7" s="91"/>
      <c r="J7" s="91"/>
      <c r="K7" s="53">
        <f t="shared" ref="K7:K37" si="1">TIME(HOUR(J7),MINUTE(J7),0)-TIME(HOUR(I7),MINUTE(I7),0)</f>
        <v>0</v>
      </c>
      <c r="L7" s="53">
        <f>ROUND(IF(T7="F",0,E7+H7-K7+P7)*1440,0)/1440</f>
        <v>0</v>
      </c>
      <c r="M7" s="158">
        <f>MROUND((IF(OR(A7="Sa",A7="So",A7=""),0,IF(VLOOKUP(DATE($A$4,$A$2,B7),Steuertabelle!A:A,1)=DATE($A$4,$A$2,B7),IF(VLOOKUP(DATE($A$4,$A$2,B7),Steuertabelle!A:B,2)="gT",0,TIME(4,12,0)),TIME(8,24,0))))*$C$44,TIME(0,1,0))</f>
        <v>0</v>
      </c>
      <c r="N7" s="53" t="str">
        <f t="shared" ref="N7:N37" si="2">IF(L7&gt;M7,L7-M7,"")</f>
        <v/>
      </c>
      <c r="O7" s="53" t="str">
        <f t="shared" ref="O7:O37" si="3">IF(L7&lt;M7,-L7+M7,"")</f>
        <v/>
      </c>
      <c r="P7" s="92"/>
      <c r="Q7" s="93"/>
      <c r="R7" s="94" t="str">
        <f>IF(Q7&lt;&gt;"",IF(FIND(Q7,CONCATENATE(Steuertabelle!$E$2,Q7))&gt;=LEN(Steuertabelle!$E$2),"F",""),"")</f>
        <v/>
      </c>
      <c r="S7" s="95"/>
      <c r="T7" s="54" t="str">
        <f t="shared" ref="T7:T37" si="4">IF(MONTH(DATE($A$4,$A$2,B7))&lt;&gt;$A$2,"F","ok")</f>
        <v>ok</v>
      </c>
    </row>
    <row r="8" spans="1:20" ht="14.25" customHeight="1" x14ac:dyDescent="0.2">
      <c r="A8" s="41" t="str">
        <f t="shared" si="0"/>
        <v>Sa</v>
      </c>
      <c r="B8" s="41">
        <v>2</v>
      </c>
      <c r="C8" s="90"/>
      <c r="D8" s="91"/>
      <c r="E8" s="53">
        <f t="shared" ref="E8:E37" si="5">IF(OR(S8=1,S8=0.5),TIME(8,24,0)*$C$44/2,TIME(HOUR(D8),MINUTE(D8),0)-TIME(HOUR(C8),MINUTE(C8),0))</f>
        <v>0</v>
      </c>
      <c r="F8" s="91"/>
      <c r="G8" s="91"/>
      <c r="H8" s="53">
        <f t="shared" ref="H8:H37" si="6">IF(OR(S8=1,),TIME(8,24,0)*$C$44/2,TIME(HOUR(G8),MINUTE(G8),0)-TIME(HOUR(F8),MINUTE(F8),0))</f>
        <v>0</v>
      </c>
      <c r="I8" s="91"/>
      <c r="J8" s="91"/>
      <c r="K8" s="53">
        <f t="shared" si="1"/>
        <v>0</v>
      </c>
      <c r="L8" s="53">
        <f t="shared" ref="L8:L37" si="7">ROUND(IF(T8="F",0,E8+H8-K8+P8)*1440,0)/1440</f>
        <v>0</v>
      </c>
      <c r="M8" s="158">
        <f>MROUND((IF(OR(A8="Sa",A8="So",A8=""),0,IF(VLOOKUP(DATE($A$4,$A$2,B8),Steuertabelle!A:A,1)=DATE($A$4,$A$2,B8),IF(VLOOKUP(DATE($A$4,$A$2,B8),Steuertabelle!A:B,2)="gT",0,TIME(4,12,0)),TIME(8,24,0))))*$C$44,TIME(0,1,0))</f>
        <v>0</v>
      </c>
      <c r="N8" s="53" t="str">
        <f t="shared" si="2"/>
        <v/>
      </c>
      <c r="O8" s="53" t="str">
        <f t="shared" si="3"/>
        <v/>
      </c>
      <c r="P8" s="96"/>
      <c r="Q8" s="93"/>
      <c r="R8" s="94" t="str">
        <f>IF(Q8&lt;&gt;"",IF(FIND(Q8,CONCATENATE(Steuertabelle!$E$2,Q8))&gt;=LEN(Steuertabelle!$E$2),"F",""),"")</f>
        <v/>
      </c>
      <c r="S8" s="95"/>
      <c r="T8" s="54" t="str">
        <f t="shared" si="4"/>
        <v>ok</v>
      </c>
    </row>
    <row r="9" spans="1:20" ht="14.25" customHeight="1" x14ac:dyDescent="0.2">
      <c r="A9" s="41" t="str">
        <f t="shared" si="0"/>
        <v>So</v>
      </c>
      <c r="B9" s="41">
        <v>3</v>
      </c>
      <c r="C9" s="90"/>
      <c r="D9" s="91"/>
      <c r="E9" s="53">
        <f t="shared" si="5"/>
        <v>0</v>
      </c>
      <c r="F9" s="91"/>
      <c r="G9" s="91"/>
      <c r="H9" s="53">
        <f t="shared" si="6"/>
        <v>0</v>
      </c>
      <c r="I9" s="91"/>
      <c r="J9" s="91"/>
      <c r="K9" s="53">
        <f t="shared" si="1"/>
        <v>0</v>
      </c>
      <c r="L9" s="53">
        <f t="shared" si="7"/>
        <v>0</v>
      </c>
      <c r="M9" s="158">
        <f>MROUND((IF(OR(A9="Sa",A9="So",A9=""),0,IF(VLOOKUP(DATE($A$4,$A$2,B9),Steuertabelle!A:A,1)=DATE($A$4,$A$2,B9),IF(VLOOKUP(DATE($A$4,$A$2,B9),Steuertabelle!A:B,2)="gT",0,TIME(4,12,0)),TIME(8,24,0))))*$C$44,TIME(0,1,0))</f>
        <v>0</v>
      </c>
      <c r="N9" s="53" t="str">
        <f t="shared" si="2"/>
        <v/>
      </c>
      <c r="O9" s="53" t="str">
        <f t="shared" si="3"/>
        <v/>
      </c>
      <c r="P9" s="96"/>
      <c r="Q9" s="93"/>
      <c r="R9" s="94" t="str">
        <f>IF(Q9&lt;&gt;"",IF(FIND(Q9,CONCATENATE(Steuertabelle!$E$2,Q9))&gt;=LEN(Steuertabelle!$E$2),"F",""),"")</f>
        <v/>
      </c>
      <c r="S9" s="95"/>
      <c r="T9" s="54" t="str">
        <f t="shared" si="4"/>
        <v>ok</v>
      </c>
    </row>
    <row r="10" spans="1:20" ht="14.25" customHeight="1" x14ac:dyDescent="0.2">
      <c r="A10" s="41" t="str">
        <f t="shared" si="0"/>
        <v>Mo</v>
      </c>
      <c r="B10" s="41">
        <v>4</v>
      </c>
      <c r="C10" s="90"/>
      <c r="D10" s="91"/>
      <c r="E10" s="53">
        <f t="shared" si="5"/>
        <v>0</v>
      </c>
      <c r="F10" s="91"/>
      <c r="G10" s="91"/>
      <c r="H10" s="53">
        <f t="shared" si="6"/>
        <v>0</v>
      </c>
      <c r="I10" s="91"/>
      <c r="J10" s="91"/>
      <c r="K10" s="53">
        <f t="shared" si="1"/>
        <v>0</v>
      </c>
      <c r="L10" s="53">
        <f t="shared" si="7"/>
        <v>0</v>
      </c>
      <c r="M10" s="158">
        <f>MROUND((IF(OR(A10="Sa",A10="So",A10=""),0,IF(VLOOKUP(DATE($A$4,$A$2,B10),Steuertabelle!A:A,1)=DATE($A$4,$A$2,B10),IF(VLOOKUP(DATE($A$4,$A$2,B10),Steuertabelle!A:B,2)="gT",0,TIME(4,12,0)),TIME(8,24,0))))*$C$44,TIME(0,1,0))</f>
        <v>0.35000000000000003</v>
      </c>
      <c r="N10" s="53" t="str">
        <f t="shared" si="2"/>
        <v/>
      </c>
      <c r="O10" s="53">
        <f t="shared" si="3"/>
        <v>0.35000000000000003</v>
      </c>
      <c r="P10" s="92"/>
      <c r="Q10" s="93"/>
      <c r="R10" s="94" t="str">
        <f>IF(Q10&lt;&gt;"",IF(FIND(Q10,CONCATENATE(Steuertabelle!$E$2,Q10))&gt;=LEN(Steuertabelle!$E$2),"F",""),"")</f>
        <v/>
      </c>
      <c r="S10" s="95"/>
      <c r="T10" s="54" t="str">
        <f t="shared" si="4"/>
        <v>ok</v>
      </c>
    </row>
    <row r="11" spans="1:20" ht="14.25" customHeight="1" x14ac:dyDescent="0.2">
      <c r="A11" s="41" t="str">
        <f t="shared" si="0"/>
        <v>Di</v>
      </c>
      <c r="B11" s="41">
        <v>5</v>
      </c>
      <c r="C11" s="90"/>
      <c r="D11" s="91"/>
      <c r="E11" s="53">
        <f t="shared" si="5"/>
        <v>0</v>
      </c>
      <c r="F11" s="91"/>
      <c r="G11" s="91"/>
      <c r="H11" s="53">
        <f t="shared" si="6"/>
        <v>0</v>
      </c>
      <c r="I11" s="91"/>
      <c r="J11" s="91"/>
      <c r="K11" s="53">
        <f t="shared" si="1"/>
        <v>0</v>
      </c>
      <c r="L11" s="53">
        <f t="shared" si="7"/>
        <v>0</v>
      </c>
      <c r="M11" s="158">
        <f>MROUND((IF(OR(A11="Sa",A11="So",A11=""),0,IF(VLOOKUP(DATE($A$4,$A$2,B11),Steuertabelle!A:A,1)=DATE($A$4,$A$2,B11),IF(VLOOKUP(DATE($A$4,$A$2,B11),Steuertabelle!A:B,2)="gT",0,TIME(4,12,0)),TIME(8,24,0))))*$C$44,TIME(0,1,0))</f>
        <v>0.35000000000000003</v>
      </c>
      <c r="N11" s="53" t="str">
        <f t="shared" si="2"/>
        <v/>
      </c>
      <c r="O11" s="53">
        <f t="shared" si="3"/>
        <v>0.35000000000000003</v>
      </c>
      <c r="P11" s="96"/>
      <c r="Q11" s="93"/>
      <c r="R11" s="94" t="str">
        <f>IF(Q11&lt;&gt;"",IF(FIND(Q11,CONCATENATE(Steuertabelle!$E$2,Q11))&gt;=LEN(Steuertabelle!$E$2),"F",""),"")</f>
        <v/>
      </c>
      <c r="S11" s="95"/>
      <c r="T11" s="54" t="str">
        <f t="shared" si="4"/>
        <v>ok</v>
      </c>
    </row>
    <row r="12" spans="1:20" ht="14.25" customHeight="1" x14ac:dyDescent="0.2">
      <c r="A12" s="41" t="str">
        <f t="shared" si="0"/>
        <v>Mi</v>
      </c>
      <c r="B12" s="41">
        <v>6</v>
      </c>
      <c r="C12" s="90"/>
      <c r="D12" s="91"/>
      <c r="E12" s="53">
        <f t="shared" si="5"/>
        <v>0</v>
      </c>
      <c r="F12" s="91"/>
      <c r="G12" s="91"/>
      <c r="H12" s="53">
        <f t="shared" si="6"/>
        <v>0</v>
      </c>
      <c r="I12" s="91"/>
      <c r="J12" s="91"/>
      <c r="K12" s="53">
        <f t="shared" si="1"/>
        <v>0</v>
      </c>
      <c r="L12" s="53">
        <f t="shared" si="7"/>
        <v>0</v>
      </c>
      <c r="M12" s="158">
        <f>MROUND((IF(OR(A12="Sa",A12="So",A12=""),0,IF(VLOOKUP(DATE($A$4,$A$2,B12),Steuertabelle!A:A,1)=DATE($A$4,$A$2,B12),IF(VLOOKUP(DATE($A$4,$A$2,B12),Steuertabelle!A:B,2)="gT",0,TIME(4,12,0)),TIME(8,24,0))))*$C$44,TIME(0,1,0))</f>
        <v>0.35000000000000003</v>
      </c>
      <c r="N12" s="53" t="str">
        <f t="shared" si="2"/>
        <v/>
      </c>
      <c r="O12" s="53">
        <f t="shared" si="3"/>
        <v>0.35000000000000003</v>
      </c>
      <c r="P12" s="92"/>
      <c r="Q12" s="93"/>
      <c r="R12" s="94" t="str">
        <f>IF(Q12&lt;&gt;"",IF(FIND(Q12,CONCATENATE(Steuertabelle!$E$2,Q12))&gt;=LEN(Steuertabelle!$E$2),"F",""),"")</f>
        <v/>
      </c>
      <c r="S12" s="95"/>
      <c r="T12" s="54" t="str">
        <f t="shared" si="4"/>
        <v>ok</v>
      </c>
    </row>
    <row r="13" spans="1:20" ht="14.25" customHeight="1" x14ac:dyDescent="0.2">
      <c r="A13" s="41" t="str">
        <f t="shared" si="0"/>
        <v>Do</v>
      </c>
      <c r="B13" s="41">
        <v>7</v>
      </c>
      <c r="C13" s="90"/>
      <c r="D13" s="91"/>
      <c r="E13" s="53">
        <f t="shared" si="5"/>
        <v>0</v>
      </c>
      <c r="F13" s="91"/>
      <c r="G13" s="91"/>
      <c r="H13" s="53">
        <f t="shared" si="6"/>
        <v>0</v>
      </c>
      <c r="I13" s="91"/>
      <c r="J13" s="91"/>
      <c r="K13" s="53">
        <f t="shared" si="1"/>
        <v>0</v>
      </c>
      <c r="L13" s="53">
        <f t="shared" si="7"/>
        <v>0</v>
      </c>
      <c r="M13" s="158">
        <f>MROUND((IF(OR(A13="Sa",A13="So",A13=""),0,IF(VLOOKUP(DATE($A$4,$A$2,B13),Steuertabelle!A:A,1)=DATE($A$4,$A$2,B13),IF(VLOOKUP(DATE($A$4,$A$2,B13),Steuertabelle!A:B,2)="gT",0,TIME(4,12,0)),TIME(8,24,0))))*$C$44,TIME(0,1,0))</f>
        <v>0.35000000000000003</v>
      </c>
      <c r="N13" s="53" t="str">
        <f t="shared" si="2"/>
        <v/>
      </c>
      <c r="O13" s="53">
        <f t="shared" si="3"/>
        <v>0.35000000000000003</v>
      </c>
      <c r="P13" s="96"/>
      <c r="Q13" s="93"/>
      <c r="R13" s="94" t="str">
        <f>IF(Q13&lt;&gt;"",IF(FIND(Q13,CONCATENATE(Steuertabelle!$E$2,Q13))&gt;=LEN(Steuertabelle!$E$2),"F",""),"")</f>
        <v/>
      </c>
      <c r="S13" s="95"/>
      <c r="T13" s="54" t="str">
        <f t="shared" si="4"/>
        <v>ok</v>
      </c>
    </row>
    <row r="14" spans="1:20" ht="14.25" customHeight="1" x14ac:dyDescent="0.2">
      <c r="A14" s="41" t="str">
        <f t="shared" si="0"/>
        <v>Fr</v>
      </c>
      <c r="B14" s="41">
        <v>8</v>
      </c>
      <c r="C14" s="90"/>
      <c r="D14" s="91"/>
      <c r="E14" s="53">
        <f t="shared" si="5"/>
        <v>0</v>
      </c>
      <c r="F14" s="91"/>
      <c r="G14" s="91"/>
      <c r="H14" s="53">
        <f t="shared" si="6"/>
        <v>0</v>
      </c>
      <c r="I14" s="91"/>
      <c r="J14" s="91"/>
      <c r="K14" s="53">
        <f t="shared" si="1"/>
        <v>0</v>
      </c>
      <c r="L14" s="53">
        <f t="shared" si="7"/>
        <v>0</v>
      </c>
      <c r="M14" s="158">
        <f>MROUND((IF(OR(A14="Sa",A14="So",A14=""),0,IF(VLOOKUP(DATE($A$4,$A$2,B14),Steuertabelle!A:A,1)=DATE($A$4,$A$2,B14),IF(VLOOKUP(DATE($A$4,$A$2,B14),Steuertabelle!A:B,2)="gT",0,TIME(4,12,0)),TIME(8,24,0))))*$C$44,TIME(0,1,0))</f>
        <v>0.35000000000000003</v>
      </c>
      <c r="N14" s="53" t="str">
        <f t="shared" si="2"/>
        <v/>
      </c>
      <c r="O14" s="53">
        <f t="shared" si="3"/>
        <v>0.35000000000000003</v>
      </c>
      <c r="P14" s="96"/>
      <c r="Q14" s="93"/>
      <c r="R14" s="94" t="str">
        <f>IF(Q14&lt;&gt;"",IF(FIND(Q14,CONCATENATE(Steuertabelle!$E$2,Q14))&gt;=LEN(Steuertabelle!$E$2),"F",""),"")</f>
        <v/>
      </c>
      <c r="S14" s="95"/>
      <c r="T14" s="54" t="str">
        <f t="shared" si="4"/>
        <v>ok</v>
      </c>
    </row>
    <row r="15" spans="1:20" ht="14.25" customHeight="1" x14ac:dyDescent="0.2">
      <c r="A15" s="41" t="str">
        <f t="shared" si="0"/>
        <v>Sa</v>
      </c>
      <c r="B15" s="41">
        <v>9</v>
      </c>
      <c r="C15" s="90"/>
      <c r="D15" s="91"/>
      <c r="E15" s="53">
        <f t="shared" si="5"/>
        <v>0</v>
      </c>
      <c r="F15" s="91"/>
      <c r="G15" s="91"/>
      <c r="H15" s="53">
        <f t="shared" si="6"/>
        <v>0</v>
      </c>
      <c r="I15" s="91"/>
      <c r="J15" s="91"/>
      <c r="K15" s="53">
        <f t="shared" si="1"/>
        <v>0</v>
      </c>
      <c r="L15" s="53">
        <f t="shared" si="7"/>
        <v>0</v>
      </c>
      <c r="M15" s="158">
        <f>MROUND((IF(OR(A15="Sa",A15="So",A15=""),0,IF(VLOOKUP(DATE($A$4,$A$2,B15),Steuertabelle!A:A,1)=DATE($A$4,$A$2,B15),IF(VLOOKUP(DATE($A$4,$A$2,B15),Steuertabelle!A:B,2)="gT",0,TIME(4,12,0)),TIME(8,24,0))))*$C$44,TIME(0,1,0))</f>
        <v>0</v>
      </c>
      <c r="N15" s="53" t="str">
        <f t="shared" si="2"/>
        <v/>
      </c>
      <c r="O15" s="53" t="str">
        <f t="shared" si="3"/>
        <v/>
      </c>
      <c r="P15" s="96"/>
      <c r="Q15" s="93"/>
      <c r="R15" s="94" t="str">
        <f>IF(Q15&lt;&gt;"",IF(FIND(Q15,CONCATENATE(Steuertabelle!$E$2,Q15))&gt;=LEN(Steuertabelle!$E$2),"F",""),"")</f>
        <v/>
      </c>
      <c r="S15" s="95"/>
      <c r="T15" s="54" t="str">
        <f t="shared" si="4"/>
        <v>ok</v>
      </c>
    </row>
    <row r="16" spans="1:20" ht="14.25" customHeight="1" x14ac:dyDescent="0.2">
      <c r="A16" s="41" t="str">
        <f t="shared" si="0"/>
        <v>So</v>
      </c>
      <c r="B16" s="41">
        <v>10</v>
      </c>
      <c r="C16" s="90"/>
      <c r="D16" s="91"/>
      <c r="E16" s="53">
        <f t="shared" si="5"/>
        <v>0</v>
      </c>
      <c r="F16" s="91"/>
      <c r="G16" s="91"/>
      <c r="H16" s="53">
        <f t="shared" si="6"/>
        <v>0</v>
      </c>
      <c r="I16" s="91"/>
      <c r="J16" s="91"/>
      <c r="K16" s="53">
        <f t="shared" si="1"/>
        <v>0</v>
      </c>
      <c r="L16" s="53">
        <f t="shared" si="7"/>
        <v>0</v>
      </c>
      <c r="M16" s="158">
        <f>MROUND((IF(OR(A16="Sa",A16="So",A16=""),0,IF(VLOOKUP(DATE($A$4,$A$2,B16),Steuertabelle!A:A,1)=DATE($A$4,$A$2,B16),IF(VLOOKUP(DATE($A$4,$A$2,B16),Steuertabelle!A:B,2)="gT",0,TIME(4,12,0)),TIME(8,24,0))))*$C$44,TIME(0,1,0))</f>
        <v>0</v>
      </c>
      <c r="N16" s="53" t="str">
        <f t="shared" si="2"/>
        <v/>
      </c>
      <c r="O16" s="53" t="str">
        <f t="shared" si="3"/>
        <v/>
      </c>
      <c r="P16" s="96"/>
      <c r="Q16" s="93"/>
      <c r="R16" s="94" t="str">
        <f>IF(Q16&lt;&gt;"",IF(FIND(Q16,CONCATENATE(Steuertabelle!$E$2,Q16))&gt;=LEN(Steuertabelle!$E$2),"F",""),"")</f>
        <v/>
      </c>
      <c r="S16" s="95"/>
      <c r="T16" s="54" t="str">
        <f t="shared" si="4"/>
        <v>ok</v>
      </c>
    </row>
    <row r="17" spans="1:21" ht="14.25" customHeight="1" x14ac:dyDescent="0.2">
      <c r="A17" s="41" t="str">
        <f t="shared" si="0"/>
        <v>Mo</v>
      </c>
      <c r="B17" s="41">
        <v>11</v>
      </c>
      <c r="C17" s="90"/>
      <c r="D17" s="91"/>
      <c r="E17" s="53">
        <f t="shared" si="5"/>
        <v>0</v>
      </c>
      <c r="F17" s="91"/>
      <c r="G17" s="91"/>
      <c r="H17" s="53">
        <f t="shared" si="6"/>
        <v>0</v>
      </c>
      <c r="I17" s="91"/>
      <c r="J17" s="91"/>
      <c r="K17" s="53">
        <f t="shared" si="1"/>
        <v>0</v>
      </c>
      <c r="L17" s="53">
        <f t="shared" si="7"/>
        <v>0</v>
      </c>
      <c r="M17" s="158">
        <f>MROUND((IF(OR(A17="Sa",A17="So",A17=""),0,IF(VLOOKUP(DATE($A$4,$A$2,B17),Steuertabelle!A:A,1)=DATE($A$4,$A$2,B17),IF(VLOOKUP(DATE($A$4,$A$2,B17),Steuertabelle!A:B,2)="gT",0,TIME(4,12,0)),TIME(8,24,0))))*$C$44,TIME(0,1,0))</f>
        <v>0.35000000000000003</v>
      </c>
      <c r="N17" s="53" t="str">
        <f t="shared" si="2"/>
        <v/>
      </c>
      <c r="O17" s="53">
        <f t="shared" si="3"/>
        <v>0.35000000000000003</v>
      </c>
      <c r="P17" s="96"/>
      <c r="Q17" s="93"/>
      <c r="R17" s="94" t="str">
        <f>IF(Q17&lt;&gt;"",IF(FIND(Q17,CONCATENATE(Steuertabelle!$E$2,Q17))&gt;=LEN(Steuertabelle!$E$2),"F",""),"")</f>
        <v/>
      </c>
      <c r="S17" s="95"/>
      <c r="T17" s="54" t="str">
        <f t="shared" si="4"/>
        <v>ok</v>
      </c>
    </row>
    <row r="18" spans="1:21" ht="14.25" customHeight="1" x14ac:dyDescent="0.2">
      <c r="A18" s="41" t="str">
        <f t="shared" si="0"/>
        <v>Di</v>
      </c>
      <c r="B18" s="41">
        <v>12</v>
      </c>
      <c r="C18" s="90"/>
      <c r="D18" s="91"/>
      <c r="E18" s="53">
        <f t="shared" si="5"/>
        <v>0</v>
      </c>
      <c r="F18" s="90"/>
      <c r="G18" s="91"/>
      <c r="H18" s="53">
        <f t="shared" si="6"/>
        <v>0</v>
      </c>
      <c r="I18" s="91"/>
      <c r="J18" s="91"/>
      <c r="K18" s="53">
        <f t="shared" si="1"/>
        <v>0</v>
      </c>
      <c r="L18" s="53">
        <f t="shared" si="7"/>
        <v>0</v>
      </c>
      <c r="M18" s="158">
        <f>MROUND((IF(OR(A18="Sa",A18="So",A18=""),0,IF(VLOOKUP(DATE($A$4,$A$2,B18),Steuertabelle!A:A,1)=DATE($A$4,$A$2,B18),IF(VLOOKUP(DATE($A$4,$A$2,B18),Steuertabelle!A:B,2)="gT",0,TIME(4,12,0)),TIME(8,24,0))))*$C$44,TIME(0,1,0))</f>
        <v>0.35000000000000003</v>
      </c>
      <c r="N18" s="53" t="str">
        <f t="shared" si="2"/>
        <v/>
      </c>
      <c r="O18" s="53">
        <f t="shared" si="3"/>
        <v>0.35000000000000003</v>
      </c>
      <c r="P18" s="96"/>
      <c r="Q18" s="93"/>
      <c r="R18" s="94" t="str">
        <f>IF(Q18&lt;&gt;"",IF(FIND(Q18,CONCATENATE(Steuertabelle!$E$2,Q18))&gt;=LEN(Steuertabelle!$E$2),"F",""),"")</f>
        <v/>
      </c>
      <c r="S18" s="95"/>
      <c r="T18" s="54" t="str">
        <f t="shared" si="4"/>
        <v>ok</v>
      </c>
    </row>
    <row r="19" spans="1:21" ht="14.25" customHeight="1" x14ac:dyDescent="0.2">
      <c r="A19" s="41" t="str">
        <f t="shared" si="0"/>
        <v>Mi</v>
      </c>
      <c r="B19" s="41">
        <v>13</v>
      </c>
      <c r="C19" s="90"/>
      <c r="D19" s="91"/>
      <c r="E19" s="53">
        <f t="shared" si="5"/>
        <v>0</v>
      </c>
      <c r="F19" s="90"/>
      <c r="G19" s="91"/>
      <c r="H19" s="53">
        <f t="shared" si="6"/>
        <v>0</v>
      </c>
      <c r="I19" s="91"/>
      <c r="J19" s="91"/>
      <c r="K19" s="53">
        <f t="shared" si="1"/>
        <v>0</v>
      </c>
      <c r="L19" s="53">
        <f t="shared" si="7"/>
        <v>0</v>
      </c>
      <c r="M19" s="158">
        <f>MROUND((IF(OR(A19="Sa",A19="So",A19=""),0,IF(VLOOKUP(DATE($A$4,$A$2,B19),Steuertabelle!A:A,1)=DATE($A$4,$A$2,B19),IF(VLOOKUP(DATE($A$4,$A$2,B19),Steuertabelle!A:B,2)="gT",0,TIME(4,12,0)),TIME(8,24,0))))*$C$44,TIME(0,1,0))</f>
        <v>0.35000000000000003</v>
      </c>
      <c r="N19" s="53" t="str">
        <f t="shared" si="2"/>
        <v/>
      </c>
      <c r="O19" s="53">
        <f t="shared" si="3"/>
        <v>0.35000000000000003</v>
      </c>
      <c r="P19" s="96"/>
      <c r="Q19" s="93"/>
      <c r="R19" s="94" t="str">
        <f>IF(Q19&lt;&gt;"",IF(FIND(Q19,CONCATENATE(Steuertabelle!$E$2,Q19))&gt;=LEN(Steuertabelle!$E$2),"F",""),"")</f>
        <v/>
      </c>
      <c r="S19" s="95"/>
      <c r="T19" s="54" t="str">
        <f t="shared" si="4"/>
        <v>ok</v>
      </c>
    </row>
    <row r="20" spans="1:21" ht="14.25" customHeight="1" x14ac:dyDescent="0.2">
      <c r="A20" s="41" t="str">
        <f t="shared" si="0"/>
        <v>Do</v>
      </c>
      <c r="B20" s="41">
        <v>14</v>
      </c>
      <c r="C20" s="90"/>
      <c r="D20" s="91"/>
      <c r="E20" s="53">
        <f t="shared" si="5"/>
        <v>0</v>
      </c>
      <c r="F20" s="91"/>
      <c r="G20" s="91"/>
      <c r="H20" s="53">
        <f t="shared" si="6"/>
        <v>0</v>
      </c>
      <c r="I20" s="91"/>
      <c r="J20" s="91"/>
      <c r="K20" s="53">
        <f t="shared" si="1"/>
        <v>0</v>
      </c>
      <c r="L20" s="53">
        <f t="shared" si="7"/>
        <v>0</v>
      </c>
      <c r="M20" s="158">
        <f>MROUND((IF(OR(A20="Sa",A20="So",A20=""),0,IF(VLOOKUP(DATE($A$4,$A$2,B20),Steuertabelle!A:A,1)=DATE($A$4,$A$2,B20),IF(VLOOKUP(DATE($A$4,$A$2,B20),Steuertabelle!A:B,2)="gT",0,TIME(4,12,0)),TIME(8,24,0))))*$C$44,TIME(0,1,0))</f>
        <v>0.35000000000000003</v>
      </c>
      <c r="N20" s="53" t="str">
        <f t="shared" si="2"/>
        <v/>
      </c>
      <c r="O20" s="53">
        <f t="shared" si="3"/>
        <v>0.35000000000000003</v>
      </c>
      <c r="P20" s="96"/>
      <c r="Q20" s="93"/>
      <c r="R20" s="94" t="str">
        <f>IF(Q20&lt;&gt;"",IF(FIND(Q20,CONCATENATE(Steuertabelle!$E$2,Q20))&gt;=LEN(Steuertabelle!$E$2),"F",""),"")</f>
        <v/>
      </c>
      <c r="S20" s="95"/>
      <c r="T20" s="54" t="str">
        <f t="shared" si="4"/>
        <v>ok</v>
      </c>
    </row>
    <row r="21" spans="1:21" ht="14.25" customHeight="1" x14ac:dyDescent="0.2">
      <c r="A21" s="41" t="str">
        <f t="shared" si="0"/>
        <v>Fr</v>
      </c>
      <c r="B21" s="41">
        <v>15</v>
      </c>
      <c r="C21" s="90"/>
      <c r="D21" s="91"/>
      <c r="E21" s="53">
        <f t="shared" si="5"/>
        <v>0</v>
      </c>
      <c r="F21" s="91"/>
      <c r="G21" s="91"/>
      <c r="H21" s="53">
        <f t="shared" si="6"/>
        <v>0</v>
      </c>
      <c r="I21" s="91"/>
      <c r="J21" s="91"/>
      <c r="K21" s="53">
        <f t="shared" si="1"/>
        <v>0</v>
      </c>
      <c r="L21" s="53">
        <f t="shared" si="7"/>
        <v>0</v>
      </c>
      <c r="M21" s="158">
        <f>MROUND((IF(OR(A21="Sa",A21="So",A21=""),0,IF(VLOOKUP(DATE($A$4,$A$2,B21),Steuertabelle!A:A,1)=DATE($A$4,$A$2,B21),IF(VLOOKUP(DATE($A$4,$A$2,B21),Steuertabelle!A:B,2)="gT",0,TIME(4,12,0)),TIME(8,24,0))))*$C$44,TIME(0,1,0))</f>
        <v>0.35000000000000003</v>
      </c>
      <c r="N21" s="53" t="str">
        <f t="shared" si="2"/>
        <v/>
      </c>
      <c r="O21" s="53">
        <f t="shared" si="3"/>
        <v>0.35000000000000003</v>
      </c>
      <c r="P21" s="96"/>
      <c r="Q21" s="93"/>
      <c r="R21" s="94" t="str">
        <f>IF(Q21&lt;&gt;"",IF(FIND(Q21,CONCATENATE(Steuertabelle!$E$2,Q21))&gt;=LEN(Steuertabelle!$E$2),"F",""),"")</f>
        <v/>
      </c>
      <c r="S21" s="95"/>
      <c r="T21" s="54" t="str">
        <f t="shared" si="4"/>
        <v>ok</v>
      </c>
    </row>
    <row r="22" spans="1:21" ht="14.25" customHeight="1" x14ac:dyDescent="0.2">
      <c r="A22" s="41" t="str">
        <f t="shared" si="0"/>
        <v>Sa</v>
      </c>
      <c r="B22" s="41">
        <v>16</v>
      </c>
      <c r="C22" s="90"/>
      <c r="D22" s="91"/>
      <c r="E22" s="53">
        <f t="shared" si="5"/>
        <v>0</v>
      </c>
      <c r="F22" s="91"/>
      <c r="G22" s="91"/>
      <c r="H22" s="53">
        <f t="shared" si="6"/>
        <v>0</v>
      </c>
      <c r="I22" s="91"/>
      <c r="J22" s="91"/>
      <c r="K22" s="53">
        <f t="shared" si="1"/>
        <v>0</v>
      </c>
      <c r="L22" s="53">
        <f t="shared" si="7"/>
        <v>0</v>
      </c>
      <c r="M22" s="158">
        <f>MROUND((IF(OR(A22="Sa",A22="So",A22=""),0,IF(VLOOKUP(DATE($A$4,$A$2,B22),Steuertabelle!A:A,1)=DATE($A$4,$A$2,B22),IF(VLOOKUP(DATE($A$4,$A$2,B22),Steuertabelle!A:B,2)="gT",0,TIME(4,12,0)),TIME(8,24,0))))*$C$44,TIME(0,1,0))</f>
        <v>0</v>
      </c>
      <c r="N22" s="53" t="str">
        <f t="shared" si="2"/>
        <v/>
      </c>
      <c r="O22" s="53" t="str">
        <f t="shared" si="3"/>
        <v/>
      </c>
      <c r="P22" s="96"/>
      <c r="Q22" s="93"/>
      <c r="R22" s="94" t="str">
        <f>IF(Q22&lt;&gt;"",IF(FIND(Q22,CONCATENATE(Steuertabelle!$E$2,Q22))&gt;=LEN(Steuertabelle!$E$2),"F",""),"")</f>
        <v/>
      </c>
      <c r="S22" s="95"/>
      <c r="T22" s="54" t="str">
        <f t="shared" si="4"/>
        <v>ok</v>
      </c>
    </row>
    <row r="23" spans="1:21" ht="14.25" customHeight="1" x14ac:dyDescent="0.2">
      <c r="A23" s="41" t="str">
        <f t="shared" si="0"/>
        <v>So</v>
      </c>
      <c r="B23" s="41">
        <v>17</v>
      </c>
      <c r="C23" s="90"/>
      <c r="D23" s="91"/>
      <c r="E23" s="53">
        <f t="shared" si="5"/>
        <v>0</v>
      </c>
      <c r="F23" s="91"/>
      <c r="G23" s="91"/>
      <c r="H23" s="53">
        <f t="shared" si="6"/>
        <v>0</v>
      </c>
      <c r="I23" s="91"/>
      <c r="J23" s="91"/>
      <c r="K23" s="53">
        <f t="shared" si="1"/>
        <v>0</v>
      </c>
      <c r="L23" s="53">
        <f t="shared" si="7"/>
        <v>0</v>
      </c>
      <c r="M23" s="158">
        <f>MROUND((IF(OR(A23="Sa",A23="So",A23=""),0,IF(VLOOKUP(DATE($A$4,$A$2,B23),Steuertabelle!A:A,1)=DATE($A$4,$A$2,B23),IF(VLOOKUP(DATE($A$4,$A$2,B23),Steuertabelle!A:B,2)="gT",0,TIME(4,12,0)),TIME(8,24,0))))*$C$44,TIME(0,1,0))</f>
        <v>0</v>
      </c>
      <c r="N23" s="53" t="str">
        <f t="shared" si="2"/>
        <v/>
      </c>
      <c r="O23" s="53" t="str">
        <f t="shared" si="3"/>
        <v/>
      </c>
      <c r="P23" s="96"/>
      <c r="Q23" s="93"/>
      <c r="R23" s="94" t="str">
        <f>IF(Q23&lt;&gt;"",IF(FIND(Q23,CONCATENATE(Steuertabelle!$E$2,Q23))&gt;=LEN(Steuertabelle!$E$2),"F",""),"")</f>
        <v/>
      </c>
      <c r="S23" s="95"/>
      <c r="T23" s="54" t="str">
        <f t="shared" si="4"/>
        <v>ok</v>
      </c>
    </row>
    <row r="24" spans="1:21" ht="14.25" customHeight="1" x14ac:dyDescent="0.2">
      <c r="A24" s="41" t="str">
        <f t="shared" si="0"/>
        <v>Mo</v>
      </c>
      <c r="B24" s="41">
        <v>18</v>
      </c>
      <c r="C24" s="90"/>
      <c r="D24" s="91"/>
      <c r="E24" s="53">
        <f t="shared" si="5"/>
        <v>0</v>
      </c>
      <c r="F24" s="91"/>
      <c r="G24" s="91"/>
      <c r="H24" s="53">
        <f t="shared" si="6"/>
        <v>0</v>
      </c>
      <c r="I24" s="91"/>
      <c r="J24" s="91"/>
      <c r="K24" s="53">
        <f t="shared" si="1"/>
        <v>0</v>
      </c>
      <c r="L24" s="53">
        <f t="shared" si="7"/>
        <v>0</v>
      </c>
      <c r="M24" s="158">
        <f>MROUND((IF(OR(A24="Sa",A24="So",A24=""),0,IF(VLOOKUP(DATE($A$4,$A$2,B24),Steuertabelle!A:A,1)=DATE($A$4,$A$2,B24),IF(VLOOKUP(DATE($A$4,$A$2,B24),Steuertabelle!A:B,2)="gT",0,TIME(4,12,0)),TIME(8,24,0))))*$C$44,TIME(0,1,0))</f>
        <v>0.35000000000000003</v>
      </c>
      <c r="N24" s="53" t="str">
        <f t="shared" si="2"/>
        <v/>
      </c>
      <c r="O24" s="53">
        <f t="shared" si="3"/>
        <v>0.35000000000000003</v>
      </c>
      <c r="P24" s="96"/>
      <c r="Q24" s="93"/>
      <c r="R24" s="94" t="str">
        <f>IF(Q24&lt;&gt;"",IF(FIND(Q24,CONCATENATE(Steuertabelle!$E$2,Q24))&gt;=LEN(Steuertabelle!$E$2),"F",""),"")</f>
        <v/>
      </c>
      <c r="S24" s="95"/>
      <c r="T24" s="54" t="str">
        <f t="shared" si="4"/>
        <v>ok</v>
      </c>
    </row>
    <row r="25" spans="1:21" ht="14.25" customHeight="1" x14ac:dyDescent="0.2">
      <c r="A25" s="41" t="str">
        <f t="shared" si="0"/>
        <v>Di</v>
      </c>
      <c r="B25" s="41">
        <v>19</v>
      </c>
      <c r="C25" s="90"/>
      <c r="D25" s="91"/>
      <c r="E25" s="53">
        <f t="shared" si="5"/>
        <v>0</v>
      </c>
      <c r="F25" s="90"/>
      <c r="G25" s="91"/>
      <c r="H25" s="53">
        <f t="shared" si="6"/>
        <v>0</v>
      </c>
      <c r="I25" s="91"/>
      <c r="J25" s="91"/>
      <c r="K25" s="53">
        <f t="shared" si="1"/>
        <v>0</v>
      </c>
      <c r="L25" s="53">
        <f t="shared" si="7"/>
        <v>0</v>
      </c>
      <c r="M25" s="158">
        <f>MROUND((IF(OR(A25="Sa",A25="So",A25=""),0,IF(VLOOKUP(DATE($A$4,$A$2,B25),Steuertabelle!A:A,1)=DATE($A$4,$A$2,B25),IF(VLOOKUP(DATE($A$4,$A$2,B25),Steuertabelle!A:B,2)="gT",0,TIME(4,12,0)),TIME(8,24,0))))*$C$44,TIME(0,1,0))</f>
        <v>0.35000000000000003</v>
      </c>
      <c r="N25" s="53" t="str">
        <f t="shared" si="2"/>
        <v/>
      </c>
      <c r="O25" s="53">
        <f t="shared" si="3"/>
        <v>0.35000000000000003</v>
      </c>
      <c r="P25" s="96"/>
      <c r="Q25" s="93"/>
      <c r="R25" s="94" t="str">
        <f>IF(Q25&lt;&gt;"",IF(FIND(Q25,CONCATENATE(Steuertabelle!$E$2,Q25))&gt;=LEN(Steuertabelle!$E$2),"F",""),"")</f>
        <v/>
      </c>
      <c r="S25" s="95"/>
      <c r="T25" s="54" t="str">
        <f t="shared" si="4"/>
        <v>ok</v>
      </c>
    </row>
    <row r="26" spans="1:21" ht="14.25" customHeight="1" x14ac:dyDescent="0.2">
      <c r="A26" s="41" t="str">
        <f t="shared" si="0"/>
        <v>Mi</v>
      </c>
      <c r="B26" s="41">
        <v>20</v>
      </c>
      <c r="C26" s="90"/>
      <c r="D26" s="91"/>
      <c r="E26" s="53">
        <f t="shared" si="5"/>
        <v>0</v>
      </c>
      <c r="F26" s="90"/>
      <c r="G26" s="91"/>
      <c r="H26" s="53">
        <f t="shared" si="6"/>
        <v>0</v>
      </c>
      <c r="I26" s="91"/>
      <c r="J26" s="91"/>
      <c r="K26" s="53">
        <f t="shared" si="1"/>
        <v>0</v>
      </c>
      <c r="L26" s="53">
        <f t="shared" si="7"/>
        <v>0</v>
      </c>
      <c r="M26" s="158">
        <f>MROUND((IF(OR(A26="Sa",A26="So",A26=""),0,IF(VLOOKUP(DATE($A$4,$A$2,B26),Steuertabelle!A:A,1)=DATE($A$4,$A$2,B26),IF(VLOOKUP(DATE($A$4,$A$2,B26),Steuertabelle!A:B,2)="gT",0,TIME(4,12,0)),TIME(8,24,0))))*$C$44,TIME(0,1,0))</f>
        <v>0.35000000000000003</v>
      </c>
      <c r="N26" s="53" t="str">
        <f t="shared" si="2"/>
        <v/>
      </c>
      <c r="O26" s="53">
        <f t="shared" si="3"/>
        <v>0.35000000000000003</v>
      </c>
      <c r="P26" s="96"/>
      <c r="Q26" s="93"/>
      <c r="R26" s="94" t="str">
        <f>IF(Q26&lt;&gt;"",IF(FIND(Q26,CONCATENATE(Steuertabelle!$E$2,Q26))&gt;=LEN(Steuertabelle!$E$2),"F",""),"")</f>
        <v/>
      </c>
      <c r="S26" s="95"/>
      <c r="T26" s="54" t="str">
        <f t="shared" si="4"/>
        <v>ok</v>
      </c>
    </row>
    <row r="27" spans="1:21" ht="14.25" customHeight="1" x14ac:dyDescent="0.2">
      <c r="A27" s="41" t="str">
        <f t="shared" si="0"/>
        <v>Do</v>
      </c>
      <c r="B27" s="41">
        <v>21</v>
      </c>
      <c r="C27" s="90"/>
      <c r="D27" s="91"/>
      <c r="E27" s="53">
        <f t="shared" si="5"/>
        <v>0</v>
      </c>
      <c r="F27" s="90"/>
      <c r="G27" s="91"/>
      <c r="H27" s="53">
        <f t="shared" si="6"/>
        <v>0</v>
      </c>
      <c r="I27" s="91"/>
      <c r="J27" s="91"/>
      <c r="K27" s="53">
        <f t="shared" si="1"/>
        <v>0</v>
      </c>
      <c r="L27" s="53">
        <f t="shared" si="7"/>
        <v>0</v>
      </c>
      <c r="M27" s="158">
        <f>MROUND((IF(OR(A27="Sa",A27="So",A27=""),0,IF(VLOOKUP(DATE($A$4,$A$2,B27),Steuertabelle!A:A,1)=DATE($A$4,$A$2,B27),IF(VLOOKUP(DATE($A$4,$A$2,B27),Steuertabelle!A:B,2)="gT",0,TIME(4,12,0)),TIME(8,24,0))))*$C$44,TIME(0,1,0))</f>
        <v>0.35000000000000003</v>
      </c>
      <c r="N27" s="53" t="str">
        <f t="shared" si="2"/>
        <v/>
      </c>
      <c r="O27" s="53">
        <f t="shared" si="3"/>
        <v>0.35000000000000003</v>
      </c>
      <c r="P27" s="92"/>
      <c r="Q27" s="93"/>
      <c r="R27" s="94" t="str">
        <f>IF(Q27&lt;&gt;"",IF(FIND(Q27,CONCATENATE(Steuertabelle!$E$2,Q27))&gt;=LEN(Steuertabelle!$E$2),"F",""),"")</f>
        <v/>
      </c>
      <c r="S27" s="95"/>
      <c r="T27" s="54" t="str">
        <f t="shared" si="4"/>
        <v>ok</v>
      </c>
    </row>
    <row r="28" spans="1:21" ht="14.25" customHeight="1" x14ac:dyDescent="0.2">
      <c r="A28" s="41" t="str">
        <f t="shared" si="0"/>
        <v>Fr</v>
      </c>
      <c r="B28" s="41">
        <v>22</v>
      </c>
      <c r="C28" s="90"/>
      <c r="D28" s="91"/>
      <c r="E28" s="53">
        <f t="shared" si="5"/>
        <v>0</v>
      </c>
      <c r="F28" s="90"/>
      <c r="G28" s="91"/>
      <c r="H28" s="53">
        <f t="shared" si="6"/>
        <v>0</v>
      </c>
      <c r="I28" s="91"/>
      <c r="J28" s="91"/>
      <c r="K28" s="53">
        <f t="shared" si="1"/>
        <v>0</v>
      </c>
      <c r="L28" s="53">
        <f t="shared" si="7"/>
        <v>0</v>
      </c>
      <c r="M28" s="158">
        <f>MROUND((IF(OR(A28="Sa",A28="So",A28=""),0,IF(VLOOKUP(DATE($A$4,$A$2,B28),Steuertabelle!A:A,1)=DATE($A$4,$A$2,B28),IF(VLOOKUP(DATE($A$4,$A$2,B28),Steuertabelle!A:B,2)="gT",0,TIME(4,12,0)),TIME(8,24,0))))*$C$44,TIME(0,1,0))</f>
        <v>0.35000000000000003</v>
      </c>
      <c r="N28" s="53" t="str">
        <f t="shared" si="2"/>
        <v/>
      </c>
      <c r="O28" s="53">
        <f t="shared" si="3"/>
        <v>0.35000000000000003</v>
      </c>
      <c r="P28" s="92"/>
      <c r="Q28" s="93"/>
      <c r="R28" s="94" t="str">
        <f>IF(Q28&lt;&gt;"",IF(FIND(Q28,CONCATENATE(Steuertabelle!$E$2,Q28))&gt;=LEN(Steuertabelle!$E$2),"F",""),"")</f>
        <v/>
      </c>
      <c r="S28" s="95"/>
      <c r="T28" s="54" t="str">
        <f t="shared" si="4"/>
        <v>ok</v>
      </c>
      <c r="U28" s="2"/>
    </row>
    <row r="29" spans="1:21" ht="14.25" customHeight="1" x14ac:dyDescent="0.2">
      <c r="A29" s="41" t="str">
        <f t="shared" si="0"/>
        <v>Sa</v>
      </c>
      <c r="B29" s="41">
        <v>23</v>
      </c>
      <c r="C29" s="90"/>
      <c r="D29" s="91"/>
      <c r="E29" s="53">
        <f t="shared" si="5"/>
        <v>0</v>
      </c>
      <c r="F29" s="90"/>
      <c r="G29" s="91"/>
      <c r="H29" s="53">
        <f t="shared" si="6"/>
        <v>0</v>
      </c>
      <c r="I29" s="91"/>
      <c r="J29" s="91"/>
      <c r="K29" s="53">
        <f t="shared" si="1"/>
        <v>0</v>
      </c>
      <c r="L29" s="53">
        <f t="shared" si="7"/>
        <v>0</v>
      </c>
      <c r="M29" s="158">
        <f>MROUND((IF(OR(A29="Sa",A29="So",A29=""),0,IF(VLOOKUP(DATE($A$4,$A$2,B29),Steuertabelle!A:A,1)=DATE($A$4,$A$2,B29),IF(VLOOKUP(DATE($A$4,$A$2,B29),Steuertabelle!A:B,2)="gT",0,TIME(4,12,0)),TIME(8,24,0))))*$C$44,TIME(0,1,0))</f>
        <v>0</v>
      </c>
      <c r="N29" s="53" t="str">
        <f t="shared" si="2"/>
        <v/>
      </c>
      <c r="O29" s="53" t="str">
        <f t="shared" si="3"/>
        <v/>
      </c>
      <c r="P29" s="92"/>
      <c r="Q29" s="93"/>
      <c r="R29" s="94" t="str">
        <f>IF(Q29&lt;&gt;"",IF(FIND(Q29,CONCATENATE(Steuertabelle!$E$2,Q29))&gt;=LEN(Steuertabelle!$E$2),"F",""),"")</f>
        <v/>
      </c>
      <c r="S29" s="95"/>
      <c r="T29" s="54" t="str">
        <f t="shared" si="4"/>
        <v>ok</v>
      </c>
    </row>
    <row r="30" spans="1:21" ht="14.25" customHeight="1" x14ac:dyDescent="0.2">
      <c r="A30" s="41" t="str">
        <f t="shared" si="0"/>
        <v>So</v>
      </c>
      <c r="B30" s="41">
        <v>24</v>
      </c>
      <c r="C30" s="90"/>
      <c r="D30" s="91"/>
      <c r="E30" s="53">
        <f t="shared" si="5"/>
        <v>0</v>
      </c>
      <c r="F30" s="90"/>
      <c r="G30" s="91"/>
      <c r="H30" s="53">
        <f t="shared" si="6"/>
        <v>0</v>
      </c>
      <c r="I30" s="91"/>
      <c r="J30" s="91"/>
      <c r="K30" s="53">
        <f t="shared" si="1"/>
        <v>0</v>
      </c>
      <c r="L30" s="53">
        <f t="shared" si="7"/>
        <v>0</v>
      </c>
      <c r="M30" s="158">
        <f>MROUND((IF(OR(A30="Sa",A30="So",A30=""),0,IF(VLOOKUP(DATE($A$4,$A$2,B30),Steuertabelle!A:A,1)=DATE($A$4,$A$2,B30),IF(VLOOKUP(DATE($A$4,$A$2,B30),Steuertabelle!A:B,2)="gT",0,TIME(4,12,0)),TIME(8,24,0))))*$C$44,TIME(0,1,0))</f>
        <v>0</v>
      </c>
      <c r="N30" s="53" t="str">
        <f t="shared" si="2"/>
        <v/>
      </c>
      <c r="O30" s="53" t="str">
        <f t="shared" si="3"/>
        <v/>
      </c>
      <c r="P30" s="92"/>
      <c r="Q30" s="93"/>
      <c r="R30" s="94" t="str">
        <f>IF(Q30&lt;&gt;"",IF(FIND(Q30,CONCATENATE(Steuertabelle!$E$2,Q30))&gt;=LEN(Steuertabelle!$E$2),"F",""),"")</f>
        <v/>
      </c>
      <c r="S30" s="95"/>
      <c r="T30" s="54" t="str">
        <f t="shared" si="4"/>
        <v>ok</v>
      </c>
    </row>
    <row r="31" spans="1:21" ht="14.25" customHeight="1" x14ac:dyDescent="0.2">
      <c r="A31" s="41" t="str">
        <f t="shared" si="0"/>
        <v>Mo</v>
      </c>
      <c r="B31" s="41">
        <v>25</v>
      </c>
      <c r="C31" s="90"/>
      <c r="D31" s="91"/>
      <c r="E31" s="53">
        <f t="shared" si="5"/>
        <v>0</v>
      </c>
      <c r="F31" s="91"/>
      <c r="G31" s="91"/>
      <c r="H31" s="53">
        <f t="shared" si="6"/>
        <v>0</v>
      </c>
      <c r="I31" s="91"/>
      <c r="J31" s="91"/>
      <c r="K31" s="53">
        <f t="shared" si="1"/>
        <v>0</v>
      </c>
      <c r="L31" s="53">
        <f t="shared" si="7"/>
        <v>0</v>
      </c>
      <c r="M31" s="158">
        <f>MROUND((IF(OR(A31="Sa",A31="So",A31=""),0,IF(VLOOKUP(DATE($A$4,$A$2,B31),Steuertabelle!A:A,1)=DATE($A$4,$A$2,B31),IF(VLOOKUP(DATE($A$4,$A$2,B31),Steuertabelle!A:B,2)="gT",0,TIME(4,12,0)),TIME(8,24,0))))*$C$44,TIME(0,1,0))</f>
        <v>0.35000000000000003</v>
      </c>
      <c r="N31" s="53" t="str">
        <f t="shared" si="2"/>
        <v/>
      </c>
      <c r="O31" s="53">
        <f t="shared" si="3"/>
        <v>0.35000000000000003</v>
      </c>
      <c r="P31" s="92"/>
      <c r="Q31" s="93"/>
      <c r="R31" s="94" t="str">
        <f>IF(Q31&lt;&gt;"",IF(FIND(Q31,CONCATENATE(Steuertabelle!$E$2,Q31))&gt;=LEN(Steuertabelle!$E$2),"F",""),"")</f>
        <v/>
      </c>
      <c r="S31" s="95"/>
      <c r="T31" s="54" t="str">
        <f t="shared" si="4"/>
        <v>ok</v>
      </c>
    </row>
    <row r="32" spans="1:21" ht="14.25" customHeight="1" x14ac:dyDescent="0.2">
      <c r="A32" s="41" t="str">
        <f t="shared" si="0"/>
        <v>Di</v>
      </c>
      <c r="B32" s="41">
        <v>26</v>
      </c>
      <c r="C32" s="90"/>
      <c r="D32" s="91"/>
      <c r="E32" s="53">
        <f t="shared" si="5"/>
        <v>0</v>
      </c>
      <c r="F32" s="90"/>
      <c r="G32" s="91"/>
      <c r="H32" s="53">
        <f t="shared" si="6"/>
        <v>0</v>
      </c>
      <c r="I32" s="91"/>
      <c r="J32" s="91"/>
      <c r="K32" s="53">
        <f t="shared" si="1"/>
        <v>0</v>
      </c>
      <c r="L32" s="53">
        <f t="shared" si="7"/>
        <v>0</v>
      </c>
      <c r="M32" s="158">
        <f>MROUND((IF(OR(A32="Sa",A32="So",A32=""),0,IF(VLOOKUP(DATE($A$4,$A$2,B32),Steuertabelle!A:A,1)=DATE($A$4,$A$2,B32),IF(VLOOKUP(DATE($A$4,$A$2,B32),Steuertabelle!A:B,2)="gT",0,TIME(4,12,0)),TIME(8,24,0))))*$C$44,TIME(0,1,0))</f>
        <v>0.35000000000000003</v>
      </c>
      <c r="N32" s="53" t="str">
        <f t="shared" si="2"/>
        <v/>
      </c>
      <c r="O32" s="53">
        <f t="shared" si="3"/>
        <v>0.35000000000000003</v>
      </c>
      <c r="P32" s="96"/>
      <c r="Q32" s="93"/>
      <c r="R32" s="94" t="str">
        <f>IF(Q32&lt;&gt;"",IF(FIND(Q32,CONCATENATE(Steuertabelle!$E$2,Q32))&gt;=LEN(Steuertabelle!$E$2),"F",""),"")</f>
        <v/>
      </c>
      <c r="S32" s="95"/>
      <c r="T32" s="54" t="str">
        <f t="shared" si="4"/>
        <v>ok</v>
      </c>
    </row>
    <row r="33" spans="1:20" ht="14.25" customHeight="1" x14ac:dyDescent="0.2">
      <c r="A33" s="41" t="str">
        <f t="shared" si="0"/>
        <v>Mi</v>
      </c>
      <c r="B33" s="41">
        <v>27</v>
      </c>
      <c r="C33" s="90"/>
      <c r="D33" s="91"/>
      <c r="E33" s="53">
        <f t="shared" si="5"/>
        <v>0</v>
      </c>
      <c r="F33" s="90"/>
      <c r="G33" s="91"/>
      <c r="H33" s="53">
        <f t="shared" si="6"/>
        <v>0</v>
      </c>
      <c r="I33" s="91"/>
      <c r="J33" s="91"/>
      <c r="K33" s="53">
        <f t="shared" si="1"/>
        <v>0</v>
      </c>
      <c r="L33" s="53">
        <f t="shared" si="7"/>
        <v>0</v>
      </c>
      <c r="M33" s="158">
        <f>MROUND((IF(OR(A33="Sa",A33="So",A33=""),0,IF(VLOOKUP(DATE($A$4,$A$2,B33),Steuertabelle!A:A,1)=DATE($A$4,$A$2,B33),IF(VLOOKUP(DATE($A$4,$A$2,B33),Steuertabelle!A:B,2)="gT",0,TIME(4,12,0)),TIME(8,24,0))))*$C$44,TIME(0,1,0))</f>
        <v>0.35000000000000003</v>
      </c>
      <c r="N33" s="53" t="str">
        <f t="shared" si="2"/>
        <v/>
      </c>
      <c r="O33" s="53">
        <f t="shared" si="3"/>
        <v>0.35000000000000003</v>
      </c>
      <c r="P33" s="96"/>
      <c r="Q33" s="93"/>
      <c r="R33" s="94" t="str">
        <f>IF(Q33&lt;&gt;"",IF(FIND(Q33,CONCATENATE(Steuertabelle!$E$2,Q33))&gt;=LEN(Steuertabelle!$E$2),"F",""),"")</f>
        <v/>
      </c>
      <c r="S33" s="95"/>
      <c r="T33" s="54" t="str">
        <f t="shared" si="4"/>
        <v>ok</v>
      </c>
    </row>
    <row r="34" spans="1:20" ht="14.25" customHeight="1" x14ac:dyDescent="0.2">
      <c r="A34" s="41" t="str">
        <f t="shared" si="0"/>
        <v>Do</v>
      </c>
      <c r="B34" s="41">
        <v>28</v>
      </c>
      <c r="C34" s="90"/>
      <c r="D34" s="91"/>
      <c r="E34" s="53">
        <f t="shared" si="5"/>
        <v>0</v>
      </c>
      <c r="F34" s="91"/>
      <c r="G34" s="91"/>
      <c r="H34" s="53">
        <f t="shared" si="6"/>
        <v>0</v>
      </c>
      <c r="I34" s="91"/>
      <c r="J34" s="91"/>
      <c r="K34" s="53">
        <f t="shared" si="1"/>
        <v>0</v>
      </c>
      <c r="L34" s="53">
        <f t="shared" si="7"/>
        <v>0</v>
      </c>
      <c r="M34" s="158">
        <f>MROUND((IF(OR(A34="Sa",A34="So",A34=""),0,IF(VLOOKUP(DATE($A$4,$A$2,B34),Steuertabelle!A:A,1)=DATE($A$4,$A$2,B34),IF(VLOOKUP(DATE($A$4,$A$2,B34),Steuertabelle!A:B,2)="gT",0,TIME(4,12,0)),TIME(8,24,0))))*$C$44,TIME(0,1,0))</f>
        <v>0.35000000000000003</v>
      </c>
      <c r="N34" s="53" t="str">
        <f t="shared" si="2"/>
        <v/>
      </c>
      <c r="O34" s="53">
        <f t="shared" si="3"/>
        <v>0.35000000000000003</v>
      </c>
      <c r="P34" s="96"/>
      <c r="Q34" s="93"/>
      <c r="R34" s="94" t="str">
        <f>IF(Q34&lt;&gt;"",IF(FIND(Q34,CONCATENATE(Steuertabelle!$E$2,Q34))&gt;=LEN(Steuertabelle!$E$2),"F",""),"")</f>
        <v/>
      </c>
      <c r="S34" s="95"/>
      <c r="T34" s="54" t="str">
        <f t="shared" si="4"/>
        <v>ok</v>
      </c>
    </row>
    <row r="35" spans="1:20" ht="14.25" customHeight="1" x14ac:dyDescent="0.2">
      <c r="A35" s="41" t="str">
        <f t="shared" si="0"/>
        <v>Fr</v>
      </c>
      <c r="B35" s="41">
        <v>29</v>
      </c>
      <c r="C35" s="90"/>
      <c r="D35" s="91"/>
      <c r="E35" s="53">
        <f t="shared" si="5"/>
        <v>0</v>
      </c>
      <c r="F35" s="91"/>
      <c r="G35" s="91"/>
      <c r="H35" s="53">
        <f t="shared" si="6"/>
        <v>0</v>
      </c>
      <c r="I35" s="91"/>
      <c r="J35" s="91"/>
      <c r="K35" s="53">
        <f t="shared" si="1"/>
        <v>0</v>
      </c>
      <c r="L35" s="53">
        <f t="shared" si="7"/>
        <v>0</v>
      </c>
      <c r="M35" s="158">
        <f>MROUND((IF(OR(A35="Sa",A35="So",A35=""),0,IF(VLOOKUP(DATE($A$4,$A$2,B35),Steuertabelle!A:A,1)=DATE($A$4,$A$2,B35),IF(VLOOKUP(DATE($A$4,$A$2,B35),Steuertabelle!A:B,2)="gT",0,TIME(4,12,0)),TIME(8,24,0))))*$C$44,TIME(0,1,0))</f>
        <v>0.35000000000000003</v>
      </c>
      <c r="N35" s="53" t="str">
        <f t="shared" si="2"/>
        <v/>
      </c>
      <c r="O35" s="53">
        <f t="shared" si="3"/>
        <v>0.35000000000000003</v>
      </c>
      <c r="P35" s="96"/>
      <c r="Q35" s="93"/>
      <c r="R35" s="94" t="str">
        <f>IF(Q35&lt;&gt;"",IF(FIND(Q35,CONCATENATE(Steuertabelle!$E$2,Q35))&gt;=LEN(Steuertabelle!$E$2),"F",""),"")</f>
        <v/>
      </c>
      <c r="S35" s="95"/>
      <c r="T35" s="54" t="str">
        <f t="shared" si="4"/>
        <v>ok</v>
      </c>
    </row>
    <row r="36" spans="1:20" ht="14.25" customHeight="1" x14ac:dyDescent="0.2">
      <c r="A36" s="41" t="str">
        <f t="shared" si="0"/>
        <v>Sa</v>
      </c>
      <c r="B36" s="41">
        <v>30</v>
      </c>
      <c r="C36" s="90"/>
      <c r="D36" s="91"/>
      <c r="E36" s="53">
        <f t="shared" si="5"/>
        <v>0</v>
      </c>
      <c r="F36" s="91"/>
      <c r="G36" s="91"/>
      <c r="H36" s="53">
        <f t="shared" si="6"/>
        <v>0</v>
      </c>
      <c r="I36" s="91"/>
      <c r="J36" s="91"/>
      <c r="K36" s="53">
        <f t="shared" si="1"/>
        <v>0</v>
      </c>
      <c r="L36" s="53">
        <f t="shared" si="7"/>
        <v>0</v>
      </c>
      <c r="M36" s="158">
        <f>MROUND((IF(OR(A36="Sa",A36="So",A36=""),0,IF(VLOOKUP(DATE($A$4,$A$2,B36),Steuertabelle!A:A,1)=DATE($A$4,$A$2,B36),IF(VLOOKUP(DATE($A$4,$A$2,B36),Steuertabelle!A:B,2)="gT",0,TIME(4,12,0)),TIME(8,24,0))))*$C$44,TIME(0,1,0))</f>
        <v>0</v>
      </c>
      <c r="N36" s="53" t="str">
        <f t="shared" si="2"/>
        <v/>
      </c>
      <c r="O36" s="53" t="str">
        <f t="shared" si="3"/>
        <v/>
      </c>
      <c r="P36" s="96"/>
      <c r="Q36" s="93"/>
      <c r="R36" s="94" t="str">
        <f>IF(Q36&lt;&gt;"",IF(FIND(Q36,CONCATENATE(Steuertabelle!$E$2,Q36))&gt;=LEN(Steuertabelle!$E$2),"F",""),"")</f>
        <v/>
      </c>
      <c r="S36" s="95"/>
      <c r="T36" s="54" t="str">
        <f t="shared" si="4"/>
        <v>ok</v>
      </c>
    </row>
    <row r="37" spans="1:20" ht="14.25" customHeight="1" x14ac:dyDescent="0.2">
      <c r="A37" s="41" t="str">
        <f t="shared" si="0"/>
        <v>So</v>
      </c>
      <c r="B37" s="41">
        <v>31</v>
      </c>
      <c r="C37" s="90"/>
      <c r="D37" s="91"/>
      <c r="E37" s="53">
        <f t="shared" si="5"/>
        <v>0</v>
      </c>
      <c r="F37" s="91"/>
      <c r="G37" s="91"/>
      <c r="H37" s="53">
        <f t="shared" si="6"/>
        <v>0</v>
      </c>
      <c r="I37" s="91"/>
      <c r="J37" s="91"/>
      <c r="K37" s="53">
        <f t="shared" si="1"/>
        <v>0</v>
      </c>
      <c r="L37" s="53">
        <f t="shared" si="7"/>
        <v>0</v>
      </c>
      <c r="M37" s="158">
        <f>MROUND((IF(OR(A37="Sa",A37="So",A37=""),0,IF(VLOOKUP(DATE($A$4,$A$2,B37),Steuertabelle!A:A,1)=DATE($A$4,$A$2,B37),IF(VLOOKUP(DATE($A$4,$A$2,B37),Steuertabelle!A:B,2)="gT",0,TIME(4,12,0)),TIME(8,24,0))))*$C$44,TIME(0,1,0))</f>
        <v>0</v>
      </c>
      <c r="N37" s="53" t="str">
        <f t="shared" si="2"/>
        <v/>
      </c>
      <c r="O37" s="53" t="str">
        <f t="shared" si="3"/>
        <v/>
      </c>
      <c r="P37" s="96"/>
      <c r="Q37" s="93"/>
      <c r="R37" s="94" t="str">
        <f>IF(Q37&lt;&gt;"",IF(FIND(Q37,CONCATENATE(Steuertabelle!$E$2,Q37))&gt;=LEN(Steuertabelle!$E$2),"F",""),"")</f>
        <v/>
      </c>
      <c r="S37" s="95"/>
      <c r="T37" s="54" t="str">
        <f t="shared" si="4"/>
        <v>ok</v>
      </c>
    </row>
    <row r="38" spans="1:20" ht="12.75" x14ac:dyDescent="0.2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85">
        <f>SUM(L7:L37)</f>
        <v>0</v>
      </c>
      <c r="M38" s="85">
        <f>SUM(M7:M37)</f>
        <v>6.9999999999999973</v>
      </c>
      <c r="N38" s="85">
        <f>SUM(N7:N37)</f>
        <v>0</v>
      </c>
      <c r="O38" s="86">
        <f>SUM(O7:O37)</f>
        <v>6.9999999999999973</v>
      </c>
      <c r="P38" s="87">
        <f>SUM(P7:P37)</f>
        <v>0</v>
      </c>
      <c r="Q38" s="4"/>
      <c r="R38" s="14" t="s">
        <v>80</v>
      </c>
      <c r="S38" s="88">
        <f>SUM(S7:S37)</f>
        <v>0</v>
      </c>
      <c r="T38" s="1">
        <f>(-(VALUE(LEFT(TEXT(M38,"tt:hh:mm"),2))*1440)-(HOUR(M38)*60)-MINUTE(M38))</f>
        <v>-10080</v>
      </c>
    </row>
    <row r="39" spans="1:20" ht="12.75" x14ac:dyDescent="0.2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2"/>
      <c r="O39" s="55"/>
      <c r="P39" s="56"/>
      <c r="Q39" s="4"/>
      <c r="R39" s="55" t="s">
        <v>82</v>
      </c>
      <c r="S39" s="97">
        <f>Juli!S40</f>
        <v>25</v>
      </c>
      <c r="T39" s="1">
        <f>(+(VALUE(LEFT(TEXT(L38,"tt:hh:mm"),2))*1440)+(HOUR(L38)*60)+MINUTE(L38))</f>
        <v>0</v>
      </c>
    </row>
    <row r="40" spans="1:20" ht="13.9" customHeight="1" x14ac:dyDescent="0.2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40"/>
      <c r="L40" s="40"/>
      <c r="M40" s="40"/>
      <c r="N40" s="79" t="s">
        <v>85</v>
      </c>
      <c r="O40" s="80" t="s">
        <v>86</v>
      </c>
      <c r="P40" s="72"/>
      <c r="Q40" s="7"/>
      <c r="R40" s="15" t="s">
        <v>81</v>
      </c>
      <c r="S40" s="89">
        <f>S39-S38</f>
        <v>25</v>
      </c>
      <c r="T40" s="1">
        <f>INT((T39+T38+(N41*60)+IF(N41&lt;0,-O41,O41))/60)+IF((T39+T38+(N41*60)+IF(N41&lt;0,-O41,O41))&lt;0,1,0)</f>
        <v>-1385</v>
      </c>
    </row>
    <row r="41" spans="1:20" ht="14.25" x14ac:dyDescent="0.2">
      <c r="A41" s="43"/>
      <c r="B41" s="44"/>
      <c r="C41" s="262" t="s">
        <v>73</v>
      </c>
      <c r="D41" s="263"/>
      <c r="E41" s="252" t="s">
        <v>75</v>
      </c>
      <c r="F41" s="253"/>
      <c r="G41" s="252" t="s">
        <v>76</v>
      </c>
      <c r="H41" s="253"/>
      <c r="I41" s="252" t="s">
        <v>89</v>
      </c>
      <c r="J41" s="261"/>
      <c r="K41" s="260" t="s">
        <v>88</v>
      </c>
      <c r="L41" s="244"/>
      <c r="M41" s="245"/>
      <c r="N41" s="98">
        <f>N43+0</f>
        <v>-1217</v>
      </c>
      <c r="O41" s="99">
        <f>Juli!O42</f>
        <v>60</v>
      </c>
      <c r="P41" s="74"/>
      <c r="Q41" s="71" t="s">
        <v>17</v>
      </c>
      <c r="R41" s="2"/>
      <c r="S41" s="6"/>
      <c r="T41" s="1">
        <f>(T39+T38+(N41*60)+IF(N41&lt;0,-O41,O41))-(60*T40)</f>
        <v>-60</v>
      </c>
    </row>
    <row r="42" spans="1:20" ht="14.25" x14ac:dyDescent="0.2">
      <c r="A42" s="34"/>
      <c r="B42" s="45"/>
      <c r="C42" s="250" t="s">
        <v>74</v>
      </c>
      <c r="D42" s="251"/>
      <c r="E42" s="241" t="s">
        <v>93</v>
      </c>
      <c r="F42" s="249"/>
      <c r="G42" s="241" t="s">
        <v>16</v>
      </c>
      <c r="H42" s="249"/>
      <c r="I42" s="241" t="s">
        <v>90</v>
      </c>
      <c r="J42" s="242"/>
      <c r="K42" s="243" t="s">
        <v>87</v>
      </c>
      <c r="L42" s="244"/>
      <c r="M42" s="245"/>
      <c r="N42" s="82" t="str">
        <f>IF(AND(T40=0,T41&lt;0),"-0:",TEXT(T40,"0:"))</f>
        <v>-1385:</v>
      </c>
      <c r="O42" s="78">
        <f>ABS(T41)</f>
        <v>60</v>
      </c>
      <c r="P42" s="75"/>
      <c r="Q42" s="232"/>
      <c r="R42" s="233"/>
      <c r="S42" s="234"/>
    </row>
    <row r="43" spans="1:20" ht="12" x14ac:dyDescent="0.2">
      <c r="A43" s="39"/>
      <c r="B43" s="46"/>
      <c r="C43" s="39"/>
      <c r="D43" s="46"/>
      <c r="E43" s="39"/>
      <c r="F43" s="46"/>
      <c r="G43" s="39"/>
      <c r="H43" s="46"/>
      <c r="I43" s="39"/>
      <c r="J43" s="40"/>
      <c r="K43" s="76"/>
      <c r="L43" s="40"/>
      <c r="M43" s="40"/>
      <c r="N43" s="120" t="str">
        <f>LEFT(Juli!N42,LEN(Juli!N42)-1)</f>
        <v>-1217</v>
      </c>
      <c r="O43" s="67"/>
      <c r="P43" s="6"/>
      <c r="Q43" s="5" t="s">
        <v>18</v>
      </c>
      <c r="R43" s="2"/>
      <c r="S43" s="6"/>
    </row>
    <row r="44" spans="1:20" ht="14.25" x14ac:dyDescent="0.2">
      <c r="A44" s="256"/>
      <c r="B44" s="257"/>
      <c r="C44" s="258">
        <f>Juli!C44</f>
        <v>1</v>
      </c>
      <c r="D44" s="259"/>
      <c r="E44" s="222" t="str">
        <f>CONCATENATE(TEXT(VALUE(LEFT(TEXT(M38,"tt:hh:mm"),2))*24+HOUR(M38),"@"),":",TEXT(MINUTE(M38),"00"))</f>
        <v>168:00</v>
      </c>
      <c r="F44" s="223"/>
      <c r="G44" s="222" t="str">
        <f>CONCATENATE(TEXT(VALUE(LEFT(TEXT(L38,"tt:hh:mm"),2))*24+HOUR(L38),"@"),":",TEXT(MINUTE(L38),"00"))</f>
        <v>0:00</v>
      </c>
      <c r="H44" s="223"/>
      <c r="I44" s="84">
        <f>IF(AND(T44&lt;0,T44&gt;-60),"-0:",INT(T44/60)+IF(T44&lt;-60,IF((INT(T44/60)*60)-T44&lt;&gt;0,1,0),0))</f>
        <v>-168</v>
      </c>
      <c r="J44" s="70">
        <f>ABS(IF(AND(T44&lt;0,T44&gt;-59),T44,T44-(60*I44)))</f>
        <v>0</v>
      </c>
      <c r="K44" s="77"/>
      <c r="L44" s="73"/>
      <c r="M44" s="73"/>
      <c r="N44" s="68"/>
      <c r="O44" s="69"/>
      <c r="P44" s="6"/>
      <c r="Q44" s="224"/>
      <c r="R44" s="264"/>
      <c r="S44" s="226"/>
      <c r="T44" s="83">
        <f>VALUE(LEFT(G44,FIND(":",G44)-1))*60+VALUE(RIGHT(G44,LEN(G44)-FIND(":",G44)))-VALUE(LEFT(E44,FIND(":",E44)-1))*60-VALUE(RIGHT(E44,LEN(E44)-FIND(":",E44)))</f>
        <v>-10080</v>
      </c>
    </row>
    <row r="45" spans="1:20" ht="11.25" customHeight="1" x14ac:dyDescent="0.2">
      <c r="A45" s="34"/>
      <c r="B45" s="37"/>
      <c r="C45" s="34"/>
      <c r="D45" s="37"/>
      <c r="E45" s="219" t="str">
        <f>CONCATENATE("(=",TEXT(VALUE(LEFT(TEXT(M38,"tt:hh:mm"),2))*24+HOUR(M38),"@"),",",TEXT(MINUTE(M38)/0.6,"00")," Std.)")</f>
        <v>(=168,00 Std.)</v>
      </c>
      <c r="F45" s="220"/>
      <c r="G45" s="219" t="str">
        <f>CONCATENATE("(=",TEXT(VALUE(LEFT(TEXT(L38,"tt:hh:mm"),2))*24+HOUR(L38),"@"),",",TEXT(MINUTE(L38)/0.6,"00")," Std.)")</f>
        <v>(=0,00 Std.)</v>
      </c>
      <c r="H45" s="220"/>
      <c r="I45" s="221" t="str">
        <f>CONCATENATE("(=",TEXT(I44,"@"),",",TEXT(J44/0.6,"00")," Std.)")</f>
        <v>(=-168,00 Std.)</v>
      </c>
      <c r="J45" s="220"/>
      <c r="K45" s="34"/>
      <c r="L45" s="35"/>
      <c r="M45" s="35"/>
      <c r="N45" s="7"/>
      <c r="O45" s="7"/>
      <c r="P45" s="8"/>
      <c r="Q45" s="7"/>
      <c r="R45" s="7"/>
      <c r="S45" s="8"/>
    </row>
    <row r="46" spans="1:20" x14ac:dyDescent="0.2">
      <c r="I46" s="66"/>
    </row>
  </sheetData>
  <sheetProtection sheet="1" objects="1" scenarios="1" selectLockedCells="1"/>
  <mergeCells count="29">
    <mergeCell ref="G42:H42"/>
    <mergeCell ref="E45:F45"/>
    <mergeCell ref="G45:H45"/>
    <mergeCell ref="I45:J45"/>
    <mergeCell ref="G44:H44"/>
    <mergeCell ref="E42:F42"/>
    <mergeCell ref="Q44:S44"/>
    <mergeCell ref="H1:K1"/>
    <mergeCell ref="N1:P1"/>
    <mergeCell ref="R1:S1"/>
    <mergeCell ref="Q42:S42"/>
    <mergeCell ref="Q4:R4"/>
    <mergeCell ref="I4:K4"/>
    <mergeCell ref="L4:O4"/>
    <mergeCell ref="I42:J42"/>
    <mergeCell ref="K42:M42"/>
    <mergeCell ref="A3:K3"/>
    <mergeCell ref="C42:D42"/>
    <mergeCell ref="E41:F41"/>
    <mergeCell ref="A44:B44"/>
    <mergeCell ref="C44:D44"/>
    <mergeCell ref="E44:F44"/>
    <mergeCell ref="K41:M41"/>
    <mergeCell ref="I41:J41"/>
    <mergeCell ref="A4:B4"/>
    <mergeCell ref="C41:D41"/>
    <mergeCell ref="G41:H41"/>
    <mergeCell ref="C4:E4"/>
    <mergeCell ref="F4:H4"/>
  </mergeCells>
  <phoneticPr fontId="2" type="noConversion"/>
  <conditionalFormatting sqref="P7:P37 R7:S37">
    <cfRule type="expression" dxfId="51" priority="5" stopIfTrue="1">
      <formula>IF($M7=0,TRUE,FALSE)</formula>
    </cfRule>
  </conditionalFormatting>
  <conditionalFormatting sqref="Q7:Q37">
    <cfRule type="expression" dxfId="50" priority="6" stopIfTrue="1">
      <formula>IF($R7="F",TRUE,FALSE)</formula>
    </cfRule>
    <cfRule type="expression" dxfId="49" priority="7" stopIfTrue="1">
      <formula>IF($M7=0,TRUE,FALSE)</formula>
    </cfRule>
  </conditionalFormatting>
  <conditionalFormatting sqref="A7:K37 N7:O37">
    <cfRule type="expression" dxfId="48" priority="8" stopIfTrue="1">
      <formula>IF($T7="F",TRUE,FALSE)</formula>
    </cfRule>
    <cfRule type="expression" dxfId="47" priority="9" stopIfTrue="1">
      <formula>IF($M7=0,TRUE,FALSE)</formula>
    </cfRule>
  </conditionalFormatting>
  <conditionalFormatting sqref="M7:M37">
    <cfRule type="expression" dxfId="46" priority="3" stopIfTrue="1">
      <formula>IF($T7="F",TRUE,FALSE)</formula>
    </cfRule>
    <cfRule type="expression" dxfId="45" priority="4" stopIfTrue="1">
      <formula>IF($M7=0,TRUE,FALSE)</formula>
    </cfRule>
  </conditionalFormatting>
  <conditionalFormatting sqref="L7:L37">
    <cfRule type="expression" dxfId="44" priority="1" stopIfTrue="1">
      <formula>IF($T7="F",TRUE,FALSE)</formula>
    </cfRule>
    <cfRule type="expression" dxfId="43" priority="2" stopIfTrue="1">
      <formula>IF($M7=0,TRUE,FALSE)</formula>
    </cfRule>
  </conditionalFormatting>
  <pageMargins left="0.78740157480314965" right="0.39370078740157483" top="0.19685039370078741" bottom="0.19685039370078741" header="0" footer="0"/>
  <pageSetup paperSize="9" scale="91" orientation="landscape" r:id="rId1"/>
  <headerFooter alignWithMargins="0"/>
  <ignoredErrors>
    <ignoredError sqref="A2:S3 A40:S41 A39:R39 A5:S6 B4:S4 A38:S38 A7:K7 N7:S7 A9:K15 N8:S37 A1:G1 I1:S1 A17:K37 A16:C16 E16:K16 A8:B8 D8:K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Bestimmungen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GLAZ-Codes</vt:lpstr>
      <vt:lpstr>Steuertabelle</vt:lpstr>
      <vt:lpstr>Vorlage</vt:lpstr>
      <vt:lpstr>April!Print_Area</vt:lpstr>
      <vt:lpstr>August!Print_Area</vt:lpstr>
      <vt:lpstr>Dezember!Print_Area</vt:lpstr>
      <vt:lpstr>Februar!Print_Area</vt:lpstr>
      <vt:lpstr>Januar!Print_Area</vt:lpstr>
      <vt:lpstr>Juli!Print_Area</vt:lpstr>
      <vt:lpstr>Juni!Print_Area</vt:lpstr>
      <vt:lpstr>Mai!Print_Area</vt:lpstr>
      <vt:lpstr>März!Print_Area</vt:lpstr>
      <vt:lpstr>November!Print_Area</vt:lpstr>
      <vt:lpstr>Oktober!Print_Area</vt:lpstr>
      <vt:lpstr>September!Print_Area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Kanton BL, FKD, PA, ts</dc:creator>
  <cp:lastModifiedBy>Boerlin, Michael Lukas FKD</cp:lastModifiedBy>
  <cp:lastPrinted>2020-12-02T11:11:54Z</cp:lastPrinted>
  <dcterms:created xsi:type="dcterms:W3CDTF">2007-07-24T09:46:33Z</dcterms:created>
  <dcterms:modified xsi:type="dcterms:W3CDTF">2024-11-22T13:22:32Z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glaz-boegen_2017.xlsx</vt:lpwstr>
  </property>
</Properties>
</file>